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30683C7E-3C2D-4A17-B381-A75DE6BB68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2" sheetId="4" r:id="rId1"/>
    <sheet name="Munkalap3" sheetId="3" r:id="rId2"/>
  </sheets>
  <definedNames>
    <definedName name="_xlnm.Print_Area" localSheetId="0">Munkalap2!$A$1:$M$112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0" i="4" l="1"/>
  <c r="K110" i="4"/>
  <c r="M110" i="4" s="1"/>
  <c r="H110" i="4"/>
  <c r="L109" i="4"/>
  <c r="K109" i="4"/>
  <c r="H109" i="4"/>
  <c r="L108" i="4"/>
  <c r="K108" i="4"/>
  <c r="M108" i="4" s="1"/>
  <c r="H108" i="4"/>
  <c r="E108" i="4"/>
  <c r="J107" i="4"/>
  <c r="I107" i="4"/>
  <c r="G107" i="4"/>
  <c r="F107" i="4"/>
  <c r="E107" i="4"/>
  <c r="D107" i="4"/>
  <c r="C107" i="4"/>
  <c r="L105" i="4"/>
  <c r="K105" i="4"/>
  <c r="H105" i="4"/>
  <c r="K103" i="4"/>
  <c r="J103" i="4"/>
  <c r="L103" i="4" s="1"/>
  <c r="L102" i="4"/>
  <c r="K102" i="4"/>
  <c r="M102" i="4" s="1"/>
  <c r="H102" i="4"/>
  <c r="L101" i="4"/>
  <c r="K101" i="4"/>
  <c r="M101" i="4" s="1"/>
  <c r="H101" i="4"/>
  <c r="L100" i="4"/>
  <c r="K100" i="4"/>
  <c r="M100" i="4" s="1"/>
  <c r="H100" i="4"/>
  <c r="L99" i="4"/>
  <c r="K99" i="4"/>
  <c r="H99" i="4"/>
  <c r="L98" i="4"/>
  <c r="K98" i="4"/>
  <c r="M98" i="4" s="1"/>
  <c r="H98" i="4"/>
  <c r="L97" i="4"/>
  <c r="K97" i="4"/>
  <c r="M97" i="4" s="1"/>
  <c r="H97" i="4"/>
  <c r="L96" i="4"/>
  <c r="K96" i="4"/>
  <c r="M96" i="4" s="1"/>
  <c r="H96" i="4"/>
  <c r="E96" i="4"/>
  <c r="L95" i="4"/>
  <c r="K95" i="4"/>
  <c r="M95" i="4" s="1"/>
  <c r="H95" i="4"/>
  <c r="E95" i="4"/>
  <c r="L94" i="4"/>
  <c r="K94" i="4"/>
  <c r="M94" i="4" s="1"/>
  <c r="H94" i="4"/>
  <c r="E94" i="4"/>
  <c r="L93" i="4"/>
  <c r="K93" i="4"/>
  <c r="H93" i="4"/>
  <c r="L92" i="4"/>
  <c r="K92" i="4"/>
  <c r="H92" i="4"/>
  <c r="E92" i="4"/>
  <c r="L91" i="4"/>
  <c r="M91" i="4" s="1"/>
  <c r="K91" i="4"/>
  <c r="H91" i="4"/>
  <c r="E91" i="4"/>
  <c r="L90" i="4"/>
  <c r="K90" i="4"/>
  <c r="H90" i="4"/>
  <c r="L89" i="4"/>
  <c r="K89" i="4"/>
  <c r="M89" i="4" s="1"/>
  <c r="H89" i="4"/>
  <c r="E89" i="4"/>
  <c r="L88" i="4"/>
  <c r="K88" i="4"/>
  <c r="H88" i="4"/>
  <c r="E88" i="4"/>
  <c r="L87" i="4"/>
  <c r="K87" i="4"/>
  <c r="M87" i="4" s="1"/>
  <c r="H87" i="4"/>
  <c r="E87" i="4"/>
  <c r="L86" i="4"/>
  <c r="K86" i="4"/>
  <c r="H86" i="4"/>
  <c r="E86" i="4"/>
  <c r="J84" i="4"/>
  <c r="I84" i="4"/>
  <c r="G84" i="4"/>
  <c r="F84" i="4"/>
  <c r="D84" i="4"/>
  <c r="C84" i="4"/>
  <c r="K82" i="4"/>
  <c r="J82" i="4"/>
  <c r="L82" i="4" s="1"/>
  <c r="H82" i="4"/>
  <c r="E82" i="4"/>
  <c r="L80" i="4"/>
  <c r="K80" i="4"/>
  <c r="H80" i="4"/>
  <c r="E80" i="4"/>
  <c r="L79" i="4"/>
  <c r="K79" i="4"/>
  <c r="H79" i="4"/>
  <c r="E79" i="4"/>
  <c r="L78" i="4"/>
  <c r="K78" i="4"/>
  <c r="H78" i="4"/>
  <c r="E78" i="4"/>
  <c r="L77" i="4"/>
  <c r="M77" i="4" s="1"/>
  <c r="K77" i="4"/>
  <c r="H77" i="4"/>
  <c r="E77" i="4"/>
  <c r="L76" i="4"/>
  <c r="K76" i="4"/>
  <c r="H76" i="4"/>
  <c r="E76" i="4"/>
  <c r="L75" i="4"/>
  <c r="K75" i="4"/>
  <c r="H75" i="4"/>
  <c r="E75" i="4"/>
  <c r="L74" i="4"/>
  <c r="K74" i="4"/>
  <c r="H74" i="4"/>
  <c r="E74" i="4"/>
  <c r="L73" i="4"/>
  <c r="K73" i="4"/>
  <c r="H73" i="4"/>
  <c r="E73" i="4"/>
  <c r="L72" i="4"/>
  <c r="K72" i="4"/>
  <c r="H72" i="4"/>
  <c r="E72" i="4"/>
  <c r="L71" i="4"/>
  <c r="K71" i="4"/>
  <c r="H71" i="4"/>
  <c r="E71" i="4"/>
  <c r="L70" i="4"/>
  <c r="K70" i="4"/>
  <c r="H70" i="4"/>
  <c r="E70" i="4"/>
  <c r="L69" i="4"/>
  <c r="K69" i="4"/>
  <c r="H69" i="4"/>
  <c r="E69" i="4"/>
  <c r="L68" i="4"/>
  <c r="K68" i="4"/>
  <c r="H68" i="4"/>
  <c r="E68" i="4"/>
  <c r="L66" i="4"/>
  <c r="K66" i="4"/>
  <c r="H66" i="4"/>
  <c r="E66" i="4"/>
  <c r="L65" i="4"/>
  <c r="K65" i="4"/>
  <c r="H65" i="4"/>
  <c r="E65" i="4"/>
  <c r="L64" i="4"/>
  <c r="M64" i="4" s="1"/>
  <c r="F64" i="4"/>
  <c r="K64" i="4" s="1"/>
  <c r="C64" i="4"/>
  <c r="E64" i="4" s="1"/>
  <c r="L63" i="4"/>
  <c r="K63" i="4"/>
  <c r="H63" i="4"/>
  <c r="E63" i="4"/>
  <c r="L62" i="4"/>
  <c r="K62" i="4"/>
  <c r="M62" i="4" s="1"/>
  <c r="H62" i="4"/>
  <c r="L59" i="4"/>
  <c r="M59" i="4" s="1"/>
  <c r="L58" i="4"/>
  <c r="K58" i="4"/>
  <c r="M58" i="4" s="1"/>
  <c r="L57" i="4"/>
  <c r="K57" i="4"/>
  <c r="K56" i="4"/>
  <c r="J56" i="4"/>
  <c r="L56" i="4" s="1"/>
  <c r="L55" i="4"/>
  <c r="K55" i="4"/>
  <c r="M55" i="4" s="1"/>
  <c r="H55" i="4"/>
  <c r="L54" i="4"/>
  <c r="K54" i="4"/>
  <c r="M54" i="4" s="1"/>
  <c r="H54" i="4"/>
  <c r="L53" i="4"/>
  <c r="K53" i="4"/>
  <c r="M53" i="4" s="1"/>
  <c r="H53" i="4"/>
  <c r="L52" i="4"/>
  <c r="K52" i="4"/>
  <c r="M52" i="4" s="1"/>
  <c r="H52" i="4"/>
  <c r="L51" i="4"/>
  <c r="K51" i="4"/>
  <c r="M51" i="4" s="1"/>
  <c r="H51" i="4"/>
  <c r="L50" i="4"/>
  <c r="K50" i="4"/>
  <c r="M50" i="4" s="1"/>
  <c r="H50" i="4"/>
  <c r="E50" i="4"/>
  <c r="L49" i="4"/>
  <c r="K49" i="4"/>
  <c r="H49" i="4"/>
  <c r="E49" i="4"/>
  <c r="L48" i="4"/>
  <c r="K48" i="4"/>
  <c r="H48" i="4"/>
  <c r="E48" i="4"/>
  <c r="L47" i="4"/>
  <c r="K47" i="4"/>
  <c r="H47" i="4"/>
  <c r="E47" i="4"/>
  <c r="L46" i="4"/>
  <c r="K46" i="4"/>
  <c r="H46" i="4"/>
  <c r="E46" i="4"/>
  <c r="L45" i="4"/>
  <c r="K45" i="4"/>
  <c r="H45" i="4"/>
  <c r="L44" i="4"/>
  <c r="K44" i="4"/>
  <c r="M44" i="4" s="1"/>
  <c r="H44" i="4"/>
  <c r="E44" i="4"/>
  <c r="L43" i="4"/>
  <c r="K43" i="4"/>
  <c r="H43" i="4"/>
  <c r="E43" i="4"/>
  <c r="L42" i="4"/>
  <c r="K42" i="4"/>
  <c r="M42" i="4" s="1"/>
  <c r="H42" i="4"/>
  <c r="E42" i="4"/>
  <c r="L41" i="4"/>
  <c r="K41" i="4"/>
  <c r="M41" i="4" s="1"/>
  <c r="H41" i="4"/>
  <c r="E41" i="4"/>
  <c r="L40" i="4"/>
  <c r="I40" i="4"/>
  <c r="K40" i="4" s="1"/>
  <c r="M40" i="4" s="1"/>
  <c r="H40" i="4"/>
  <c r="E40" i="4"/>
  <c r="L39" i="4"/>
  <c r="K39" i="4"/>
  <c r="H39" i="4"/>
  <c r="E39" i="4"/>
  <c r="K38" i="4"/>
  <c r="J38" i="4"/>
  <c r="L38" i="4" s="1"/>
  <c r="H38" i="4"/>
  <c r="E38" i="4"/>
  <c r="L37" i="4"/>
  <c r="K37" i="4"/>
  <c r="H37" i="4"/>
  <c r="L36" i="4"/>
  <c r="I36" i="4"/>
  <c r="I16" i="4" s="1"/>
  <c r="H36" i="4"/>
  <c r="E36" i="4"/>
  <c r="L35" i="4"/>
  <c r="K35" i="4"/>
  <c r="H35" i="4"/>
  <c r="E35" i="4"/>
  <c r="L34" i="4"/>
  <c r="K34" i="4"/>
  <c r="H34" i="4"/>
  <c r="E34" i="4"/>
  <c r="L33" i="4"/>
  <c r="K33" i="4"/>
  <c r="M33" i="4" s="1"/>
  <c r="H33" i="4"/>
  <c r="L32" i="4"/>
  <c r="K32" i="4"/>
  <c r="H32" i="4"/>
  <c r="E32" i="4"/>
  <c r="L31" i="4"/>
  <c r="K31" i="4"/>
  <c r="M31" i="4" s="1"/>
  <c r="H31" i="4"/>
  <c r="L30" i="4"/>
  <c r="K30" i="4"/>
  <c r="M30" i="4" s="1"/>
  <c r="H30" i="4"/>
  <c r="E30" i="4"/>
  <c r="L29" i="4"/>
  <c r="K29" i="4"/>
  <c r="H29" i="4"/>
  <c r="L28" i="4"/>
  <c r="K28" i="4"/>
  <c r="H28" i="4"/>
  <c r="E28" i="4"/>
  <c r="L27" i="4"/>
  <c r="K27" i="4"/>
  <c r="M27" i="4" s="1"/>
  <c r="H27" i="4"/>
  <c r="L26" i="4"/>
  <c r="K26" i="4"/>
  <c r="M26" i="4" s="1"/>
  <c r="H26" i="4"/>
  <c r="E26" i="4"/>
  <c r="K25" i="4"/>
  <c r="J25" i="4"/>
  <c r="H25" i="4"/>
  <c r="L24" i="4"/>
  <c r="K24" i="4"/>
  <c r="H24" i="4"/>
  <c r="L23" i="4"/>
  <c r="K23" i="4"/>
  <c r="H23" i="4"/>
  <c r="E23" i="4"/>
  <c r="L22" i="4"/>
  <c r="K22" i="4"/>
  <c r="H22" i="4"/>
  <c r="E22" i="4"/>
  <c r="L21" i="4"/>
  <c r="K21" i="4"/>
  <c r="M21" i="4" s="1"/>
  <c r="H21" i="4"/>
  <c r="E21" i="4"/>
  <c r="L20" i="4"/>
  <c r="K20" i="4"/>
  <c r="H20" i="4"/>
  <c r="E20" i="4"/>
  <c r="L19" i="4"/>
  <c r="K19" i="4"/>
  <c r="H19" i="4"/>
  <c r="E19" i="4"/>
  <c r="L18" i="4"/>
  <c r="K18" i="4"/>
  <c r="H18" i="4"/>
  <c r="E18" i="4"/>
  <c r="G16" i="4"/>
  <c r="F16" i="4"/>
  <c r="D16" i="4"/>
  <c r="L14" i="4"/>
  <c r="K14" i="4"/>
  <c r="H14" i="4"/>
  <c r="L13" i="4"/>
  <c r="K13" i="4"/>
  <c r="H13" i="4"/>
  <c r="E13" i="4"/>
  <c r="E12" i="4" s="1"/>
  <c r="J12" i="4"/>
  <c r="I12" i="4"/>
  <c r="G12" i="4"/>
  <c r="G112" i="4" s="1"/>
  <c r="F12" i="4"/>
  <c r="D12" i="4"/>
  <c r="C12" i="4"/>
  <c r="L10" i="4"/>
  <c r="K10" i="4"/>
  <c r="M10" i="4" s="1"/>
  <c r="M9" i="4" s="1"/>
  <c r="H10" i="4"/>
  <c r="H9" i="4" s="1"/>
  <c r="E10" i="4"/>
  <c r="E9" i="4" s="1"/>
  <c r="L9" i="4"/>
  <c r="J9" i="4"/>
  <c r="I9" i="4"/>
  <c r="G9" i="4"/>
  <c r="F9" i="4"/>
  <c r="D9" i="4"/>
  <c r="C9" i="4"/>
  <c r="H12" i="4" l="1"/>
  <c r="E16" i="4"/>
  <c r="K36" i="4"/>
  <c r="M38" i="4"/>
  <c r="M39" i="4"/>
  <c r="M63" i="4"/>
  <c r="M88" i="4"/>
  <c r="H107" i="4"/>
  <c r="M19" i="4"/>
  <c r="H84" i="4"/>
  <c r="M105" i="4"/>
  <c r="M29" i="4"/>
  <c r="M46" i="4"/>
  <c r="M47" i="4"/>
  <c r="M68" i="4"/>
  <c r="M69" i="4"/>
  <c r="M72" i="4"/>
  <c r="M73" i="4"/>
  <c r="M92" i="4"/>
  <c r="M99" i="4"/>
  <c r="M103" i="4"/>
  <c r="M22" i="4"/>
  <c r="M36" i="4"/>
  <c r="M93" i="4"/>
  <c r="K12" i="4"/>
  <c r="J16" i="4"/>
  <c r="J112" i="4" s="1"/>
  <c r="M76" i="4"/>
  <c r="K9" i="4"/>
  <c r="E84" i="4"/>
  <c r="D112" i="4"/>
  <c r="C16" i="4"/>
  <c r="C112" i="4" s="1"/>
  <c r="M18" i="4"/>
  <c r="M35" i="4"/>
  <c r="M43" i="4"/>
  <c r="M57" i="4"/>
  <c r="H64" i="4"/>
  <c r="H16" i="4" s="1"/>
  <c r="M80" i="4"/>
  <c r="M90" i="4"/>
  <c r="I112" i="4"/>
  <c r="M32" i="4"/>
  <c r="M48" i="4"/>
  <c r="M65" i="4"/>
  <c r="M74" i="4"/>
  <c r="M86" i="4"/>
  <c r="K84" i="4"/>
  <c r="F112" i="4"/>
  <c r="H113" i="4" s="1"/>
  <c r="L12" i="4"/>
  <c r="M13" i="4"/>
  <c r="M14" i="4"/>
  <c r="K16" i="4"/>
  <c r="M23" i="4"/>
  <c r="M24" i="4"/>
  <c r="L25" i="4"/>
  <c r="M25" i="4" s="1"/>
  <c r="M34" i="4"/>
  <c r="K107" i="4"/>
  <c r="L107" i="4"/>
  <c r="M20" i="4"/>
  <c r="M37" i="4"/>
  <c r="M70" i="4"/>
  <c r="M78" i="4"/>
  <c r="M28" i="4"/>
  <c r="M45" i="4"/>
  <c r="M49" i="4"/>
  <c r="M56" i="4"/>
  <c r="M66" i="4"/>
  <c r="M71" i="4"/>
  <c r="M75" i="4"/>
  <c r="M79" i="4"/>
  <c r="M82" i="4"/>
  <c r="L84" i="4"/>
  <c r="M109" i="4"/>
  <c r="M107" i="4" s="1"/>
  <c r="M84" i="4" l="1"/>
  <c r="E112" i="4"/>
  <c r="H112" i="4"/>
  <c r="M16" i="4"/>
  <c r="K112" i="4"/>
  <c r="M12" i="4"/>
  <c r="L16" i="4"/>
  <c r="L112" i="4" s="1"/>
  <c r="M113" i="4" l="1"/>
  <c r="M112" i="4"/>
</calcChain>
</file>

<file path=xl/sharedStrings.xml><?xml version="1.0" encoding="utf-8"?>
<sst xmlns="http://schemas.openxmlformats.org/spreadsheetml/2006/main" count="118" uniqueCount="109">
  <si>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</si>
  <si>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</si>
  <si>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</si>
  <si>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</si>
  <si>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</si>
  <si>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</si>
  <si>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</si>
  <si>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</si>
  <si>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</si>
  <si>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</si>
  <si>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082091 Közművelődés, közösségi és társadalmi részvétel fejlesztése</t>
  </si>
  <si>
    <t>Selye János Kórház gyerekorvosi ügyelet támogatása</t>
  </si>
  <si>
    <t>Komárom és Környéke Önkormányzati Társulás központi ügyelet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</si>
  <si>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</si>
  <si>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</si>
  <si>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</si>
  <si>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</si>
  <si>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</si>
  <si>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</si>
  <si>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081030 Sportlétesítmények, edzőtáborok működtetése, fejlesztése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</si>
  <si>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</si>
  <si>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</si>
  <si>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</si>
  <si>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</si>
  <si>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</si>
  <si>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</si>
  <si>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</si>
  <si>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</si>
  <si>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</si>
  <si>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</si>
  <si>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</si>
  <si>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</si>
  <si>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</si>
  <si>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</si>
  <si>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</si>
  <si>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KNYKK tanuló bérletek támogatása</t>
  </si>
  <si>
    <t>Javasolt módosítás</t>
  </si>
  <si>
    <t>Komáromi Polgárőrség, Klapka György Duna Polgárőr Egyesület támogatása</t>
  </si>
  <si>
    <t>081061 Szabadidős park, fürdő és strandszolgáltatás</t>
  </si>
  <si>
    <t>Kemence Egyesület "Gyógypedagógiai terápiás program Komáromban"</t>
  </si>
  <si>
    <t>047120 Piac üzemeltetése</t>
  </si>
  <si>
    <t>082044 Könyvtári szolgáltatások</t>
  </si>
  <si>
    <t>081045 Szabadidősport (rekreációs sport) tevékenység és támogatása</t>
  </si>
  <si>
    <t>081071 Üdülői szálláshely szolgáltatás és étkeztetés</t>
  </si>
  <si>
    <t>Tanuló bérletek támogatása</t>
  </si>
  <si>
    <t>Működési célú visszafizetendő támogatások, kölcsönök nyújtása áht-n kívülre</t>
  </si>
  <si>
    <t>5.</t>
  </si>
  <si>
    <t>Új létesítmények üzemeltetése -Brigetio Látogatóközpont</t>
  </si>
  <si>
    <t>Új létesítmények üzemeltetése -Inkubátorház</t>
  </si>
  <si>
    <t>Kemence Egyesület "Országos közfoglalkoztatási mintaprogram működtetése"</t>
  </si>
  <si>
    <t>KNYKK 2021. évi mérleg szerinti vesztesége</t>
  </si>
  <si>
    <t>MKKSZ Komáromi Szervezete támogatása</t>
  </si>
  <si>
    <t>Komáromi Városmarketing és Turisztikai Nonprofit KFt  támogatása</t>
  </si>
  <si>
    <t>Komáromi Távhőszolgáltató Kft működési támogatása</t>
  </si>
  <si>
    <t>Komáromi Szociális Közalapítvány támogatása</t>
  </si>
  <si>
    <t>Magyarock Dalszínház Színházi Egyesület  támogatása</t>
  </si>
  <si>
    <t>Koppánymonostori  Sportegyesület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</si>
  <si>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</si>
  <si>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</si>
  <si>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</si>
  <si>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</si>
  <si>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</si>
  <si>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Új létesítmények üzemeltetése -Liget épület, műjégpálya</t>
  </si>
  <si>
    <t>Bursa Hungarica felsőoktatási önkormányzati ösztöndíj pályázat támogatása</t>
  </si>
  <si>
    <t>Önkormányzati szolidaritási hozzájárulás</t>
  </si>
  <si>
    <t>Kemence Egyesület működési támogatása</t>
  </si>
  <si>
    <t xml:space="preserve">Volánbusz helyi személyszállítási közszolgáltatások támogatása </t>
  </si>
  <si>
    <t>Volánbusz Zrt 2018-2020. évi önkormányzati hozzájárulás megfizetése megállapodás szerint</t>
  </si>
  <si>
    <t>Volánbusz Zrt 2022. évi mérleg szerinti vesztesége</t>
  </si>
  <si>
    <t>Erődök Városa Sportlövő Egyesület</t>
  </si>
  <si>
    <t>Új létesítmények üzemeltetése -Generációk Háza</t>
  </si>
  <si>
    <t>Komárom és Környéke Önkormányzati Társulás (tagdíj, gyepmesteri tev, fogyatékkal élők nappali ell.)</t>
  </si>
  <si>
    <t>Komárom és Környéke Önkormányzati Társulás (munkaszervezet, jelzőrendszer)</t>
  </si>
  <si>
    <t>2023. évi tervezett  egyéb működési célú kiadások előirányzatának módosítása</t>
  </si>
  <si>
    <t>1/2023. (I. 27.) önk. rendelet eredeti ei összesen</t>
  </si>
  <si>
    <t>Kemence Egyesület szociális és marketing feladatok támogatása</t>
  </si>
  <si>
    <t>BMÖGF/1016-1/2020 Ipari park bővítés pályázat támogatás visszafizetés</t>
  </si>
  <si>
    <t>Helyi önkormányzatok előző évi elszámolásából eredő kiadások</t>
  </si>
  <si>
    <t>Duna-Gerecse Turisztikai Nonprofit KFT támogatása</t>
  </si>
  <si>
    <t>Népszámlálás fel nem használt támogatás visszafizetése</t>
  </si>
  <si>
    <t>2022. évi kiutalatlan támogatás</t>
  </si>
  <si>
    <t xml:space="preserve">Komáromi Városi TV 2022. évi kiutalatlan támogatása </t>
  </si>
  <si>
    <t>Monostori Erőd Hadkultúra Központ Nonprofit Kft 2022. évi kiutalatlan támogatása</t>
  </si>
  <si>
    <t>Szőnyi Kulturális Egyesület 2022. évi kiutalatlan támogatása</t>
  </si>
  <si>
    <t>Monostori Kulturális Egyesület 2022. évi kiutalatlan támogatása</t>
  </si>
  <si>
    <t>Komáromi Városi Sportegyesület 2022. évi kiutalatlan támogatása</t>
  </si>
  <si>
    <t>Lakóépületek Tervezésének Oktatásáért Alapítvány támogatása</t>
  </si>
  <si>
    <t>Komárom és Környéke Önkormányzati Társulás központi ügyelet 2022. évi kiutalatlan támogatása</t>
  </si>
  <si>
    <t>Volánbusz Zrt helyi közforgalmú menetrend szerinti személyszállítási feladatok 2022. év</t>
  </si>
  <si>
    <t>Volánbusz Zrt helyi közforgalmú menetrend szerinti személyszállítási feladatok 2023. év</t>
  </si>
  <si>
    <t>Nemzeti Szociálpolitikai Intézet részére jelzőrends házi segítségnyújtás 2022. évi támogatás visszaf.</t>
  </si>
  <si>
    <t>KOMTHERMÁL Kft rezsitámogatása</t>
  </si>
  <si>
    <t>Komáromi Selye János Kórház 24 órás gyermekgyógyászati ellátás támogatása</t>
  </si>
  <si>
    <t>Kulturális és Innovációs Minisztérium KBFT-E22-0110 támogatás fel nem használt rész visszafiz</t>
  </si>
  <si>
    <t>KOMTHERMÁL Kft tagi kölcsön keret</t>
  </si>
  <si>
    <t>Komáromi Távhőszolgáltató Kft tagi kölcsön</t>
  </si>
  <si>
    <t>Komárom-Esztergom Vármegyei Rendőr-főkapitányság támogatása</t>
  </si>
  <si>
    <t>Humán szolgáltatások fejlesztése térségi szemléletben támogatás visszafizetése</t>
  </si>
  <si>
    <t>Nonprofit Szolgáltatóház és környezetének kialakítása Komáromban pályázat támogatás visszafiz</t>
  </si>
  <si>
    <t>16/2023. (X.12.) önk rend módosított ei</t>
  </si>
  <si>
    <t>Magyar Máltai Szeretetszolgálat</t>
  </si>
  <si>
    <t>KOMTHERMÁL Kft pótbefizetés</t>
  </si>
  <si>
    <t>Szent Borbála Kórház - védőnők többletjuttatása</t>
  </si>
  <si>
    <t>PRO URBE, Komárom, Polgármesteri díj civil szervezeteknek</t>
  </si>
  <si>
    <t>Kempelen Alaptvány</t>
  </si>
  <si>
    <t>Szent Imre Római Katolikus Iskola bérlet támogatás</t>
  </si>
  <si>
    <t>051030 Nem veszélyes hulladék begyűjtése</t>
  </si>
  <si>
    <t>Dr Bíró és Társa Egészségügyi, Munkavédelmi és Szolgáltató  Kft. részére támogatás</t>
  </si>
  <si>
    <t>2/2024.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</si>
</sst>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b/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3" fontId="0" fillId="0" borderId="0" xfId="0" applyNumberFormat="1"/>
    <xf numFmtId="3" fontId="2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3" fontId="2" fillId="0" borderId="0" xfId="0" applyNumberFormat="1" applyFont="1"/>
    <xf numFmtId="0" fontId="5" fillId="0" borderId="0" xfId="0" applyFont="1"/>
    <xf numFmtId="3" fontId="5" fillId="0" borderId="0" xfId="0" applyNumberFormat="1" applyFont="1"/>
    <xf numFmtId="49" fontId="6" fillId="0" borderId="1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7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6" sqref="K6:M6"/>
    </sheetView>
  </sheetViews>
  <sheetFormatPr defaultRowHeight="12.75" x14ac:dyDescent="0.2"/>
  <cols>
    <col min="1" max="1" width="2.7109375" customWidth="1"/>
    <col min="2" max="2" width="65" customWidth="1"/>
    <col min="3" max="3" width="10.42578125" customWidth="1"/>
    <col min="5" max="5" width="11.5703125" customWidth="1"/>
    <col min="6" max="13" width="10.42578125" customWidth="1"/>
  </cols>
  <sheetData>
    <row r="1" spans="1:13" x14ac:dyDescent="0.2">
      <c r="C1" s="30"/>
      <c r="D1" s="30"/>
      <c r="E1" s="30"/>
      <c r="L1" s="31" t="s">
        <v>8</v>
      </c>
      <c r="M1" s="31"/>
    </row>
    <row r="2" spans="1:13" ht="12.75" customHeight="1" x14ac:dyDescent="0.2">
      <c r="A2" s="32" t="s">
        <v>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2.75" customHeight="1" x14ac:dyDescent="0.2">
      <c r="A4" s="32" t="s">
        <v>73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">
      <c r="M5" s="1" t="s">
        <v>7</v>
      </c>
    </row>
    <row r="6" spans="1:13" ht="25.5" customHeight="1" x14ac:dyDescent="0.2">
      <c r="A6" s="33"/>
      <c r="B6" s="34" t="s">
        <v>0</v>
      </c>
      <c r="C6" s="35" t="s">
        <v>4</v>
      </c>
      <c r="D6" s="35" t="s">
        <v>5</v>
      </c>
      <c r="E6" s="35" t="s">
        <v>74</v>
      </c>
      <c r="F6" s="34" t="s">
        <v>99</v>
      </c>
      <c r="G6" s="34"/>
      <c r="H6" s="34"/>
      <c r="I6" s="34" t="s">
        <v>36</v>
      </c>
      <c r="J6" s="34"/>
      <c r="K6" s="34" t="s">
        <v>108</v>
      </c>
      <c r="L6" s="34"/>
      <c r="M6" s="34"/>
    </row>
    <row r="7" spans="1:13" ht="12.75" customHeight="1" x14ac:dyDescent="0.2">
      <c r="A7" s="33"/>
      <c r="B7" s="34"/>
      <c r="C7" s="36"/>
      <c r="D7" s="36"/>
      <c r="E7" s="36"/>
      <c r="F7" s="38" t="s">
        <v>4</v>
      </c>
      <c r="G7" s="38" t="s">
        <v>5</v>
      </c>
      <c r="H7" s="38" t="s">
        <v>2</v>
      </c>
      <c r="I7" s="38" t="s">
        <v>4</v>
      </c>
      <c r="J7" s="38" t="s">
        <v>5</v>
      </c>
      <c r="K7" s="38" t="s">
        <v>4</v>
      </c>
      <c r="L7" s="38" t="s">
        <v>5</v>
      </c>
      <c r="M7" s="38" t="s">
        <v>2</v>
      </c>
    </row>
    <row r="8" spans="1:13" ht="29.25" customHeight="1" x14ac:dyDescent="0.2">
      <c r="A8" s="33"/>
      <c r="B8" s="34"/>
      <c r="C8" s="37"/>
      <c r="D8" s="37"/>
      <c r="E8" s="37"/>
      <c r="F8" s="38"/>
      <c r="G8" s="38"/>
      <c r="H8" s="38"/>
      <c r="I8" s="38"/>
      <c r="J8" s="38"/>
      <c r="K8" s="38"/>
      <c r="L8" s="38"/>
      <c r="M8" s="38"/>
    </row>
    <row r="9" spans="1:13" ht="12.75" customHeight="1" x14ac:dyDescent="0.2">
      <c r="A9" s="20" t="s">
        <v>1</v>
      </c>
      <c r="B9" s="9" t="s">
        <v>24</v>
      </c>
      <c r="C9" s="10">
        <f>SUM(C10:C10)</f>
        <v>56000</v>
      </c>
      <c r="D9" s="10">
        <f>SUM(D10:D10)</f>
        <v>0</v>
      </c>
      <c r="E9" s="10">
        <f>SUM(E10:E10)</f>
        <v>56000</v>
      </c>
      <c r="F9" s="10">
        <f>SUM(F10:F10)</f>
        <v>56000</v>
      </c>
      <c r="G9" s="10">
        <f t="shared" ref="G9:M9" si="0">SUM(G10:G10)</f>
        <v>0</v>
      </c>
      <c r="H9" s="10">
        <f t="shared" si="0"/>
        <v>56000</v>
      </c>
      <c r="I9" s="10">
        <f t="shared" si="0"/>
        <v>-56000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</row>
    <row r="10" spans="1:13" ht="12.75" customHeight="1" x14ac:dyDescent="0.2">
      <c r="A10" s="7"/>
      <c r="B10" s="11" t="s">
        <v>27</v>
      </c>
      <c r="C10" s="2">
        <v>56000</v>
      </c>
      <c r="D10" s="12"/>
      <c r="E10" s="2">
        <f>SUM(C10:D10)</f>
        <v>56000</v>
      </c>
      <c r="F10" s="2">
        <v>56000</v>
      </c>
      <c r="G10" s="2"/>
      <c r="H10" s="2">
        <f>SUM(F10:G10)</f>
        <v>56000</v>
      </c>
      <c r="I10" s="2">
        <v>-56000</v>
      </c>
      <c r="J10" s="2"/>
      <c r="K10" s="2">
        <f>SUM(F10,I10)</f>
        <v>0</v>
      </c>
      <c r="L10" s="2">
        <f>SUM(G10,J10)</f>
        <v>0</v>
      </c>
      <c r="M10" s="2">
        <f>SUM(K10:L10)</f>
        <v>0</v>
      </c>
    </row>
    <row r="11" spans="1:13" ht="12.75" customHeight="1" x14ac:dyDescent="0.2">
      <c r="A11" s="7"/>
      <c r="B11" s="11"/>
      <c r="C11" s="2"/>
      <c r="D11" s="12"/>
      <c r="E11" s="2"/>
      <c r="F11" s="2"/>
      <c r="G11" s="2"/>
      <c r="H11" s="2"/>
      <c r="I11" s="2"/>
      <c r="J11" s="2"/>
      <c r="K11" s="2"/>
      <c r="L11" s="2"/>
      <c r="M11" s="2"/>
    </row>
    <row r="12" spans="1:13" ht="12.75" customHeight="1" x14ac:dyDescent="0.2">
      <c r="A12" s="20" t="s">
        <v>3</v>
      </c>
      <c r="B12" s="9" t="s">
        <v>45</v>
      </c>
      <c r="C12" s="3">
        <f>SUM(C13:C14)</f>
        <v>0</v>
      </c>
      <c r="D12" s="3">
        <f t="shared" ref="D12:M12" si="1">SUM(D13:D14)</f>
        <v>0</v>
      </c>
      <c r="E12" s="3">
        <f t="shared" si="1"/>
        <v>0</v>
      </c>
      <c r="F12" s="3">
        <f t="shared" si="1"/>
        <v>50000</v>
      </c>
      <c r="G12" s="3">
        <f t="shared" si="1"/>
        <v>100000</v>
      </c>
      <c r="H12" s="3">
        <f t="shared" si="1"/>
        <v>150000</v>
      </c>
      <c r="I12" s="3">
        <f t="shared" si="1"/>
        <v>0</v>
      </c>
      <c r="J12" s="3">
        <f t="shared" si="1"/>
        <v>-100000</v>
      </c>
      <c r="K12" s="3">
        <f t="shared" si="1"/>
        <v>50000</v>
      </c>
      <c r="L12" s="3">
        <f t="shared" si="1"/>
        <v>0</v>
      </c>
      <c r="M12" s="3">
        <f t="shared" si="1"/>
        <v>50000</v>
      </c>
    </row>
    <row r="13" spans="1:13" ht="12.75" customHeight="1" x14ac:dyDescent="0.2">
      <c r="A13" s="20"/>
      <c r="B13" s="21" t="s">
        <v>94</v>
      </c>
      <c r="C13" s="2"/>
      <c r="D13" s="12"/>
      <c r="E13" s="2">
        <f>SUM(C13:D13)</f>
        <v>0</v>
      </c>
      <c r="F13" s="2"/>
      <c r="G13" s="2">
        <v>100000</v>
      </c>
      <c r="H13" s="2">
        <f>SUM(F13:G13)</f>
        <v>100000</v>
      </c>
      <c r="I13" s="2"/>
      <c r="J13" s="2">
        <v>-100000</v>
      </c>
      <c r="K13" s="2">
        <f>SUM(F13,I13)</f>
        <v>0</v>
      </c>
      <c r="L13" s="2">
        <f>SUM(G13,J13)</f>
        <v>0</v>
      </c>
      <c r="M13" s="2">
        <f>SUM(K13:L13)</f>
        <v>0</v>
      </c>
    </row>
    <row r="14" spans="1:13" ht="12.75" customHeight="1" x14ac:dyDescent="0.2">
      <c r="A14" s="20"/>
      <c r="B14" s="21" t="s">
        <v>95</v>
      </c>
      <c r="C14" s="2"/>
      <c r="D14" s="12"/>
      <c r="E14" s="2"/>
      <c r="F14" s="2">
        <v>50000</v>
      </c>
      <c r="G14" s="2"/>
      <c r="H14" s="2">
        <f>SUM(F14:G14)</f>
        <v>50000</v>
      </c>
      <c r="I14" s="19"/>
      <c r="J14" s="19"/>
      <c r="K14" s="2">
        <f>SUM(F14,I14)</f>
        <v>50000</v>
      </c>
      <c r="L14" s="2">
        <f>SUM(G14,J14)</f>
        <v>0</v>
      </c>
      <c r="M14" s="2">
        <f>SUM(K14:L14)</f>
        <v>50000</v>
      </c>
    </row>
    <row r="15" spans="1:13" ht="12.75" customHeight="1" x14ac:dyDescent="0.2">
      <c r="A15" s="7"/>
      <c r="B15" s="8"/>
      <c r="C15" s="13"/>
      <c r="D15" s="13"/>
      <c r="E15" s="13"/>
      <c r="F15" s="13"/>
      <c r="G15" s="13"/>
      <c r="H15" s="13"/>
      <c r="I15" s="19"/>
      <c r="J15" s="19"/>
      <c r="K15" s="2"/>
      <c r="L15" s="2"/>
      <c r="M15" s="2"/>
    </row>
    <row r="16" spans="1:13" ht="12.75" customHeight="1" x14ac:dyDescent="0.2">
      <c r="A16" s="20" t="s">
        <v>25</v>
      </c>
      <c r="B16" s="14" t="s">
        <v>26</v>
      </c>
      <c r="C16" s="6">
        <f t="shared" ref="C16:M16" si="2">SUM(C17:C82)</f>
        <v>1639950</v>
      </c>
      <c r="D16" s="6">
        <f t="shared" si="2"/>
        <v>1306749</v>
      </c>
      <c r="E16" s="6">
        <f t="shared" si="2"/>
        <v>2946699</v>
      </c>
      <c r="F16" s="6">
        <f t="shared" si="2"/>
        <v>1859718</v>
      </c>
      <c r="G16" s="6">
        <f t="shared" si="2"/>
        <v>1670619</v>
      </c>
      <c r="H16" s="6">
        <f t="shared" si="2"/>
        <v>3530337</v>
      </c>
      <c r="I16" s="6">
        <f t="shared" si="2"/>
        <v>-5397</v>
      </c>
      <c r="J16" s="6">
        <f t="shared" si="2"/>
        <v>-9567</v>
      </c>
      <c r="K16" s="6">
        <f t="shared" si="2"/>
        <v>1854321</v>
      </c>
      <c r="L16" s="6">
        <f t="shared" si="2"/>
        <v>1661052</v>
      </c>
      <c r="M16" s="6">
        <f t="shared" si="2"/>
        <v>3515373</v>
      </c>
    </row>
    <row r="17" spans="1:13" ht="12.75" customHeight="1" x14ac:dyDescent="0.2">
      <c r="A17" s="20"/>
      <c r="B17" s="14"/>
      <c r="C17" s="6"/>
      <c r="D17" s="6"/>
      <c r="E17" s="6"/>
      <c r="F17" s="6"/>
      <c r="G17" s="6"/>
      <c r="H17" s="6"/>
      <c r="I17" s="16"/>
      <c r="J17" s="16"/>
      <c r="K17" s="16"/>
      <c r="L17" s="16"/>
      <c r="M17" s="16"/>
    </row>
    <row r="18" spans="1:13" x14ac:dyDescent="0.2">
      <c r="A18" s="20"/>
      <c r="B18" s="15" t="s">
        <v>37</v>
      </c>
      <c r="C18" s="16">
        <v>700</v>
      </c>
      <c r="D18" s="16"/>
      <c r="E18" s="2">
        <f t="shared" ref="E18:E34" si="3">SUM(C18:D18)</f>
        <v>700</v>
      </c>
      <c r="F18" s="16">
        <v>600</v>
      </c>
      <c r="G18" s="16"/>
      <c r="H18" s="2">
        <f t="shared" ref="H18:H55" si="4">SUM(F18:G18)</f>
        <v>600</v>
      </c>
      <c r="I18" s="16"/>
      <c r="J18" s="16"/>
      <c r="K18" s="2">
        <f t="shared" ref="K18:L82" si="5">SUM(F18,I18)</f>
        <v>600</v>
      </c>
      <c r="L18" s="2">
        <f t="shared" si="5"/>
        <v>0</v>
      </c>
      <c r="M18" s="2">
        <f t="shared" ref="M18:M82" si="6">SUM(K18:L18)</f>
        <v>600</v>
      </c>
    </row>
    <row r="19" spans="1:13" ht="12" customHeight="1" x14ac:dyDescent="0.2">
      <c r="A19" s="20"/>
      <c r="B19" s="11" t="s">
        <v>35</v>
      </c>
      <c r="C19" s="2"/>
      <c r="D19" s="2">
        <v>7900</v>
      </c>
      <c r="E19" s="2">
        <f t="shared" si="3"/>
        <v>7900</v>
      </c>
      <c r="F19" s="2"/>
      <c r="G19" s="2">
        <v>7900</v>
      </c>
      <c r="H19" s="2">
        <f t="shared" si="4"/>
        <v>7900</v>
      </c>
      <c r="I19" s="2"/>
      <c r="J19" s="2"/>
      <c r="K19" s="2">
        <f t="shared" si="5"/>
        <v>0</v>
      </c>
      <c r="L19" s="2">
        <f t="shared" si="5"/>
        <v>7900</v>
      </c>
      <c r="M19" s="2">
        <f t="shared" si="6"/>
        <v>7900</v>
      </c>
    </row>
    <row r="20" spans="1:13" x14ac:dyDescent="0.2">
      <c r="A20" s="20"/>
      <c r="B20" s="11" t="s">
        <v>50</v>
      </c>
      <c r="C20" s="2"/>
      <c r="D20" s="12">
        <v>77897</v>
      </c>
      <c r="E20" s="2">
        <f t="shared" si="3"/>
        <v>77897</v>
      </c>
      <c r="F20" s="2"/>
      <c r="G20" s="12">
        <v>77897</v>
      </c>
      <c r="H20" s="2">
        <f t="shared" si="4"/>
        <v>77897</v>
      </c>
      <c r="I20" s="2"/>
      <c r="J20" s="2"/>
      <c r="K20" s="2">
        <f t="shared" si="5"/>
        <v>0</v>
      </c>
      <c r="L20" s="2">
        <f t="shared" si="5"/>
        <v>77897</v>
      </c>
      <c r="M20" s="2">
        <f t="shared" si="6"/>
        <v>77897</v>
      </c>
    </row>
    <row r="21" spans="1:13" x14ac:dyDescent="0.2">
      <c r="A21" s="20"/>
      <c r="B21" s="11" t="s">
        <v>66</v>
      </c>
      <c r="C21" s="2"/>
      <c r="D21" s="2">
        <v>14000</v>
      </c>
      <c r="E21" s="2">
        <f t="shared" si="3"/>
        <v>14000</v>
      </c>
      <c r="F21" s="2"/>
      <c r="G21" s="2">
        <v>14000</v>
      </c>
      <c r="H21" s="2">
        <f t="shared" si="4"/>
        <v>14000</v>
      </c>
      <c r="I21" s="12"/>
      <c r="J21" s="12"/>
      <c r="K21" s="2">
        <f t="shared" si="5"/>
        <v>0</v>
      </c>
      <c r="L21" s="2">
        <f t="shared" si="5"/>
        <v>14000</v>
      </c>
      <c r="M21" s="2">
        <f t="shared" si="6"/>
        <v>14000</v>
      </c>
    </row>
    <row r="22" spans="1:13" x14ac:dyDescent="0.2">
      <c r="A22" s="20"/>
      <c r="B22" s="11" t="s">
        <v>67</v>
      </c>
      <c r="C22" s="2"/>
      <c r="D22" s="2">
        <v>87941</v>
      </c>
      <c r="E22" s="2">
        <f t="shared" si="3"/>
        <v>87941</v>
      </c>
      <c r="F22" s="2"/>
      <c r="G22" s="2">
        <v>87941</v>
      </c>
      <c r="H22" s="2">
        <f t="shared" si="4"/>
        <v>87941</v>
      </c>
      <c r="I22" s="12"/>
      <c r="J22" s="12"/>
      <c r="K22" s="2">
        <f t="shared" si="5"/>
        <v>0</v>
      </c>
      <c r="L22" s="2">
        <f t="shared" si="5"/>
        <v>87941</v>
      </c>
      <c r="M22" s="2">
        <f t="shared" si="6"/>
        <v>87941</v>
      </c>
    </row>
    <row r="23" spans="1:13" x14ac:dyDescent="0.2">
      <c r="A23" s="20"/>
      <c r="B23" s="11" t="s">
        <v>68</v>
      </c>
      <c r="C23" s="2"/>
      <c r="D23" s="2">
        <v>85521</v>
      </c>
      <c r="E23" s="2">
        <f t="shared" si="3"/>
        <v>85521</v>
      </c>
      <c r="F23" s="2"/>
      <c r="G23" s="2">
        <v>77900</v>
      </c>
      <c r="H23" s="2">
        <f t="shared" si="4"/>
        <v>77900</v>
      </c>
      <c r="I23" s="12"/>
      <c r="J23" s="12"/>
      <c r="K23" s="2">
        <f t="shared" si="5"/>
        <v>0</v>
      </c>
      <c r="L23" s="2">
        <f t="shared" si="5"/>
        <v>77900</v>
      </c>
      <c r="M23" s="2">
        <f t="shared" si="6"/>
        <v>77900</v>
      </c>
    </row>
    <row r="24" spans="1:13" x14ac:dyDescent="0.2">
      <c r="A24" s="20"/>
      <c r="B24" s="11" t="s">
        <v>88</v>
      </c>
      <c r="C24" s="2"/>
      <c r="D24" s="2"/>
      <c r="E24" s="2"/>
      <c r="F24" s="2"/>
      <c r="G24" s="2">
        <v>87346</v>
      </c>
      <c r="H24" s="2">
        <f t="shared" si="4"/>
        <v>87346</v>
      </c>
      <c r="I24" s="12"/>
      <c r="J24" s="12">
        <v>-74697</v>
      </c>
      <c r="K24" s="2">
        <f t="shared" si="5"/>
        <v>0</v>
      </c>
      <c r="L24" s="2">
        <f t="shared" si="5"/>
        <v>12649</v>
      </c>
      <c r="M24" s="2">
        <f t="shared" si="6"/>
        <v>12649</v>
      </c>
    </row>
    <row r="25" spans="1:13" x14ac:dyDescent="0.2">
      <c r="A25" s="20"/>
      <c r="B25" s="11" t="s">
        <v>89</v>
      </c>
      <c r="C25" s="2"/>
      <c r="D25" s="2"/>
      <c r="E25" s="2"/>
      <c r="F25" s="2"/>
      <c r="G25" s="2">
        <v>128000</v>
      </c>
      <c r="H25" s="2">
        <f t="shared" si="4"/>
        <v>128000</v>
      </c>
      <c r="I25" s="12"/>
      <c r="J25" s="12">
        <f>-128000+1895</f>
        <v>-126105</v>
      </c>
      <c r="K25" s="2">
        <f t="shared" si="5"/>
        <v>0</v>
      </c>
      <c r="L25" s="2">
        <f t="shared" si="5"/>
        <v>1895</v>
      </c>
      <c r="M25" s="2">
        <f t="shared" si="6"/>
        <v>1895</v>
      </c>
    </row>
    <row r="26" spans="1:13" x14ac:dyDescent="0.2">
      <c r="A26" s="22"/>
      <c r="B26" s="11" t="s">
        <v>28</v>
      </c>
      <c r="C26" s="2"/>
      <c r="D26" s="2">
        <v>61000</v>
      </c>
      <c r="E26" s="2">
        <f t="shared" si="3"/>
        <v>61000</v>
      </c>
      <c r="F26" s="2"/>
      <c r="G26" s="2">
        <v>61000</v>
      </c>
      <c r="H26" s="2">
        <f t="shared" si="4"/>
        <v>61000</v>
      </c>
      <c r="I26" s="2"/>
      <c r="J26" s="2">
        <v>4500</v>
      </c>
      <c r="K26" s="2">
        <f t="shared" si="5"/>
        <v>0</v>
      </c>
      <c r="L26" s="2">
        <f t="shared" si="5"/>
        <v>65500</v>
      </c>
      <c r="M26" s="2">
        <f t="shared" si="6"/>
        <v>65500</v>
      </c>
    </row>
    <row r="27" spans="1:13" x14ac:dyDescent="0.2">
      <c r="A27" s="22"/>
      <c r="B27" s="11" t="s">
        <v>81</v>
      </c>
      <c r="C27" s="2"/>
      <c r="D27" s="2"/>
      <c r="E27" s="2"/>
      <c r="F27" s="2"/>
      <c r="G27" s="2">
        <v>10400</v>
      </c>
      <c r="H27" s="2">
        <f t="shared" si="4"/>
        <v>10400</v>
      </c>
      <c r="I27" s="2"/>
      <c r="J27" s="2"/>
      <c r="K27" s="2">
        <f t="shared" si="5"/>
        <v>0</v>
      </c>
      <c r="L27" s="2">
        <f t="shared" si="5"/>
        <v>10400</v>
      </c>
      <c r="M27" s="2">
        <f t="shared" si="6"/>
        <v>10400</v>
      </c>
    </row>
    <row r="28" spans="1:13" x14ac:dyDescent="0.2">
      <c r="A28" s="22"/>
      <c r="B28" s="11" t="s">
        <v>20</v>
      </c>
      <c r="C28" s="2">
        <v>120000</v>
      </c>
      <c r="D28" s="2"/>
      <c r="E28" s="2">
        <f t="shared" si="3"/>
        <v>120000</v>
      </c>
      <c r="F28" s="2">
        <v>120000</v>
      </c>
      <c r="G28" s="2"/>
      <c r="H28" s="2">
        <f t="shared" si="4"/>
        <v>120000</v>
      </c>
      <c r="I28" s="2">
        <v>15000</v>
      </c>
      <c r="J28" s="2"/>
      <c r="K28" s="2">
        <f t="shared" si="5"/>
        <v>135000</v>
      </c>
      <c r="L28" s="2">
        <f t="shared" si="5"/>
        <v>0</v>
      </c>
      <c r="M28" s="2">
        <f t="shared" si="6"/>
        <v>135000</v>
      </c>
    </row>
    <row r="29" spans="1:13" x14ac:dyDescent="0.2">
      <c r="A29" s="22"/>
      <c r="B29" s="11" t="s">
        <v>82</v>
      </c>
      <c r="C29" s="2"/>
      <c r="D29" s="2"/>
      <c r="E29" s="2"/>
      <c r="F29" s="2">
        <v>60000</v>
      </c>
      <c r="G29" s="2"/>
      <c r="H29" s="2">
        <f t="shared" si="4"/>
        <v>60000</v>
      </c>
      <c r="I29" s="2"/>
      <c r="J29" s="2"/>
      <c r="K29" s="2">
        <f t="shared" si="5"/>
        <v>60000</v>
      </c>
      <c r="L29" s="2">
        <f t="shared" si="5"/>
        <v>0</v>
      </c>
      <c r="M29" s="2">
        <f t="shared" si="6"/>
        <v>60000</v>
      </c>
    </row>
    <row r="30" spans="1:13" x14ac:dyDescent="0.2">
      <c r="A30" s="22"/>
      <c r="B30" s="11" t="s">
        <v>30</v>
      </c>
      <c r="C30" s="2"/>
      <c r="D30" s="2">
        <v>18500</v>
      </c>
      <c r="E30" s="2">
        <f t="shared" si="3"/>
        <v>18500</v>
      </c>
      <c r="F30" s="2"/>
      <c r="G30" s="2">
        <v>18500</v>
      </c>
      <c r="H30" s="2">
        <f t="shared" si="4"/>
        <v>18500</v>
      </c>
      <c r="I30" s="2"/>
      <c r="J30" s="2">
        <v>487</v>
      </c>
      <c r="K30" s="2">
        <f t="shared" si="5"/>
        <v>0</v>
      </c>
      <c r="L30" s="2">
        <f t="shared" si="5"/>
        <v>18987</v>
      </c>
      <c r="M30" s="2">
        <f t="shared" si="6"/>
        <v>18987</v>
      </c>
    </row>
    <row r="31" spans="1:13" x14ac:dyDescent="0.2">
      <c r="A31" s="22"/>
      <c r="B31" s="11" t="s">
        <v>83</v>
      </c>
      <c r="C31" s="2"/>
      <c r="D31" s="2"/>
      <c r="E31" s="2"/>
      <c r="F31" s="2"/>
      <c r="G31" s="2">
        <v>1550</v>
      </c>
      <c r="H31" s="2">
        <f t="shared" si="4"/>
        <v>1550</v>
      </c>
      <c r="I31" s="2"/>
      <c r="J31" s="2"/>
      <c r="K31" s="2">
        <f t="shared" si="5"/>
        <v>0</v>
      </c>
      <c r="L31" s="2">
        <f t="shared" si="5"/>
        <v>1550</v>
      </c>
      <c r="M31" s="2">
        <f t="shared" si="6"/>
        <v>1550</v>
      </c>
    </row>
    <row r="32" spans="1:13" x14ac:dyDescent="0.2">
      <c r="A32" s="22"/>
      <c r="B32" s="11" t="s">
        <v>21</v>
      </c>
      <c r="C32" s="2"/>
      <c r="D32" s="2">
        <v>15500</v>
      </c>
      <c r="E32" s="2">
        <f t="shared" si="3"/>
        <v>15500</v>
      </c>
      <c r="F32" s="2"/>
      <c r="G32" s="2">
        <v>15500</v>
      </c>
      <c r="H32" s="2">
        <f t="shared" si="4"/>
        <v>15500</v>
      </c>
      <c r="I32" s="2"/>
      <c r="J32" s="2"/>
      <c r="K32" s="2">
        <f t="shared" si="5"/>
        <v>0</v>
      </c>
      <c r="L32" s="2">
        <f t="shared" si="5"/>
        <v>15500</v>
      </c>
      <c r="M32" s="2">
        <f t="shared" si="6"/>
        <v>15500</v>
      </c>
    </row>
    <row r="33" spans="1:13" x14ac:dyDescent="0.2">
      <c r="A33" s="22"/>
      <c r="B33" s="11" t="s">
        <v>84</v>
      </c>
      <c r="C33" s="2"/>
      <c r="D33" s="2"/>
      <c r="E33" s="2"/>
      <c r="F33" s="2"/>
      <c r="G33" s="2">
        <v>1300</v>
      </c>
      <c r="H33" s="2">
        <f t="shared" si="4"/>
        <v>1300</v>
      </c>
      <c r="I33" s="2"/>
      <c r="J33" s="2"/>
      <c r="K33" s="2">
        <f t="shared" si="5"/>
        <v>0</v>
      </c>
      <c r="L33" s="2">
        <f t="shared" si="5"/>
        <v>1300</v>
      </c>
      <c r="M33" s="2">
        <f t="shared" si="6"/>
        <v>1300</v>
      </c>
    </row>
    <row r="34" spans="1:13" x14ac:dyDescent="0.2">
      <c r="A34" s="22"/>
      <c r="B34" s="11" t="s">
        <v>51</v>
      </c>
      <c r="C34" s="2"/>
      <c r="D34" s="2">
        <v>1000</v>
      </c>
      <c r="E34" s="2">
        <f t="shared" si="3"/>
        <v>1000</v>
      </c>
      <c r="F34" s="2"/>
      <c r="G34" s="2">
        <v>1000</v>
      </c>
      <c r="H34" s="2">
        <f t="shared" si="4"/>
        <v>1000</v>
      </c>
      <c r="I34" s="2"/>
      <c r="J34" s="2"/>
      <c r="K34" s="2">
        <f t="shared" si="5"/>
        <v>0</v>
      </c>
      <c r="L34" s="2">
        <f t="shared" si="5"/>
        <v>1000</v>
      </c>
      <c r="M34" s="2">
        <f t="shared" si="6"/>
        <v>1000</v>
      </c>
    </row>
    <row r="35" spans="1:13" x14ac:dyDescent="0.2">
      <c r="A35" s="22"/>
      <c r="B35" s="23" t="s">
        <v>39</v>
      </c>
      <c r="C35" s="2">
        <v>27442</v>
      </c>
      <c r="D35" s="2"/>
      <c r="E35" s="2">
        <f t="shared" ref="E35:E42" si="7">SUM(C35:D35)</f>
        <v>27442</v>
      </c>
      <c r="F35" s="2"/>
      <c r="G35" s="2"/>
      <c r="H35" s="2">
        <f t="shared" si="4"/>
        <v>0</v>
      </c>
      <c r="I35" s="2"/>
      <c r="J35" s="2"/>
      <c r="K35" s="2">
        <f t="shared" si="5"/>
        <v>0</v>
      </c>
      <c r="L35" s="2">
        <f t="shared" si="5"/>
        <v>0</v>
      </c>
      <c r="M35" s="2">
        <f t="shared" si="6"/>
        <v>0</v>
      </c>
    </row>
    <row r="36" spans="1:13" x14ac:dyDescent="0.2">
      <c r="A36" s="22"/>
      <c r="B36" s="11" t="s">
        <v>49</v>
      </c>
      <c r="C36" s="2">
        <v>51968</v>
      </c>
      <c r="D36" s="2"/>
      <c r="E36" s="2">
        <f t="shared" si="7"/>
        <v>51968</v>
      </c>
      <c r="F36" s="2">
        <v>48318</v>
      </c>
      <c r="G36" s="2"/>
      <c r="H36" s="2">
        <f t="shared" si="4"/>
        <v>48318</v>
      </c>
      <c r="I36" s="2">
        <f>47163-37663</f>
        <v>9500</v>
      </c>
      <c r="J36" s="2"/>
      <c r="K36" s="2">
        <f t="shared" si="5"/>
        <v>57818</v>
      </c>
      <c r="L36" s="2">
        <f t="shared" si="5"/>
        <v>0</v>
      </c>
      <c r="M36" s="2">
        <f t="shared" si="6"/>
        <v>57818</v>
      </c>
    </row>
    <row r="37" spans="1:13" x14ac:dyDescent="0.2">
      <c r="A37" s="22"/>
      <c r="B37" s="11" t="s">
        <v>75</v>
      </c>
      <c r="C37" s="2"/>
      <c r="D37" s="2"/>
      <c r="E37" s="2"/>
      <c r="F37" s="2"/>
      <c r="G37" s="2">
        <v>51380</v>
      </c>
      <c r="H37" s="2">
        <f t="shared" si="4"/>
        <v>51380</v>
      </c>
      <c r="I37" s="2"/>
      <c r="J37" s="2">
        <v>12434</v>
      </c>
      <c r="K37" s="2">
        <f t="shared" si="5"/>
        <v>0</v>
      </c>
      <c r="L37" s="2">
        <f t="shared" si="5"/>
        <v>63814</v>
      </c>
      <c r="M37" s="2">
        <f t="shared" si="6"/>
        <v>63814</v>
      </c>
    </row>
    <row r="38" spans="1:13" x14ac:dyDescent="0.2">
      <c r="A38" s="22"/>
      <c r="B38" s="11" t="s">
        <v>65</v>
      </c>
      <c r="C38" s="2"/>
      <c r="D38" s="2">
        <v>40212</v>
      </c>
      <c r="E38" s="2">
        <f t="shared" si="7"/>
        <v>40212</v>
      </c>
      <c r="F38" s="2"/>
      <c r="G38" s="2">
        <v>13794</v>
      </c>
      <c r="H38" s="2">
        <f t="shared" si="4"/>
        <v>13794</v>
      </c>
      <c r="I38" s="2"/>
      <c r="J38" s="2">
        <f>-13794+22663</f>
        <v>8869</v>
      </c>
      <c r="K38" s="2">
        <f t="shared" si="5"/>
        <v>0</v>
      </c>
      <c r="L38" s="2">
        <f t="shared" si="5"/>
        <v>22663</v>
      </c>
      <c r="M38" s="2">
        <f t="shared" si="6"/>
        <v>22663</v>
      </c>
    </row>
    <row r="39" spans="1:13" x14ac:dyDescent="0.2">
      <c r="A39" s="22"/>
      <c r="B39" s="11" t="s">
        <v>52</v>
      </c>
      <c r="C39" s="2">
        <v>173472</v>
      </c>
      <c r="D39" s="2"/>
      <c r="E39" s="2">
        <f t="shared" si="7"/>
        <v>173472</v>
      </c>
      <c r="F39" s="2">
        <v>173472</v>
      </c>
      <c r="G39" s="2"/>
      <c r="H39" s="2">
        <f t="shared" si="4"/>
        <v>173472</v>
      </c>
      <c r="I39" s="2">
        <v>6342</v>
      </c>
      <c r="J39" s="2"/>
      <c r="K39" s="2">
        <f t="shared" si="5"/>
        <v>179814</v>
      </c>
      <c r="L39" s="2">
        <f t="shared" si="5"/>
        <v>0</v>
      </c>
      <c r="M39" s="2">
        <f t="shared" si="6"/>
        <v>179814</v>
      </c>
    </row>
    <row r="40" spans="1:13" x14ac:dyDescent="0.2">
      <c r="A40" s="4"/>
      <c r="B40" s="11" t="s">
        <v>53</v>
      </c>
      <c r="C40" s="12">
        <v>101239</v>
      </c>
      <c r="D40" s="2"/>
      <c r="E40" s="2">
        <f t="shared" si="7"/>
        <v>101239</v>
      </c>
      <c r="F40" s="12">
        <v>36239</v>
      </c>
      <c r="G40" s="2"/>
      <c r="H40" s="2">
        <f t="shared" si="4"/>
        <v>36239</v>
      </c>
      <c r="I40" s="2">
        <f>-1150-196-487-34406</f>
        <v>-36239</v>
      </c>
      <c r="J40" s="2"/>
      <c r="K40" s="2">
        <f t="shared" si="5"/>
        <v>0</v>
      </c>
      <c r="L40" s="2">
        <f t="shared" si="5"/>
        <v>0</v>
      </c>
      <c r="M40" s="2">
        <f t="shared" si="6"/>
        <v>0</v>
      </c>
    </row>
    <row r="41" spans="1:13" x14ac:dyDescent="0.2">
      <c r="A41" s="4"/>
      <c r="B41" s="11" t="s">
        <v>54</v>
      </c>
      <c r="C41" s="2"/>
      <c r="D41" s="2">
        <v>450</v>
      </c>
      <c r="E41" s="2">
        <f t="shared" si="7"/>
        <v>450</v>
      </c>
      <c r="F41" s="2"/>
      <c r="G41" s="2">
        <v>450</v>
      </c>
      <c r="H41" s="2">
        <f t="shared" si="4"/>
        <v>450</v>
      </c>
      <c r="I41" s="2"/>
      <c r="J41" s="2"/>
      <c r="K41" s="2">
        <f t="shared" si="5"/>
        <v>0</v>
      </c>
      <c r="L41" s="2">
        <f t="shared" si="5"/>
        <v>450</v>
      </c>
      <c r="M41" s="2">
        <f t="shared" si="6"/>
        <v>450</v>
      </c>
    </row>
    <row r="42" spans="1:13" x14ac:dyDescent="0.2">
      <c r="A42" s="4"/>
      <c r="B42" s="11" t="s">
        <v>55</v>
      </c>
      <c r="C42" s="2"/>
      <c r="D42" s="2">
        <v>45000</v>
      </c>
      <c r="E42" s="2">
        <f t="shared" si="7"/>
        <v>45000</v>
      </c>
      <c r="F42" s="2"/>
      <c r="G42" s="2">
        <v>45000</v>
      </c>
      <c r="H42" s="2">
        <f t="shared" si="4"/>
        <v>45000</v>
      </c>
      <c r="I42" s="2"/>
      <c r="J42" s="2">
        <v>35000</v>
      </c>
      <c r="K42" s="2">
        <f t="shared" si="5"/>
        <v>0</v>
      </c>
      <c r="L42" s="2">
        <f t="shared" si="5"/>
        <v>80000</v>
      </c>
      <c r="M42" s="2">
        <f t="shared" si="6"/>
        <v>80000</v>
      </c>
    </row>
    <row r="43" spans="1:13" x14ac:dyDescent="0.2">
      <c r="A43" s="4"/>
      <c r="B43" s="11" t="s">
        <v>56</v>
      </c>
      <c r="C43" s="3"/>
      <c r="D43" s="2">
        <v>50000</v>
      </c>
      <c r="E43" s="2">
        <f t="shared" ref="E43:E50" si="8">SUM(C43:D43)</f>
        <v>50000</v>
      </c>
      <c r="F43" s="3"/>
      <c r="G43" s="2">
        <v>50000</v>
      </c>
      <c r="H43" s="2">
        <f t="shared" si="4"/>
        <v>50000</v>
      </c>
      <c r="I43" s="2"/>
      <c r="J43" s="2"/>
      <c r="K43" s="2">
        <f t="shared" si="5"/>
        <v>0</v>
      </c>
      <c r="L43" s="2">
        <f t="shared" si="5"/>
        <v>50000</v>
      </c>
      <c r="M43" s="2">
        <f t="shared" si="6"/>
        <v>50000</v>
      </c>
    </row>
    <row r="44" spans="1:13" x14ac:dyDescent="0.2">
      <c r="A44" s="4"/>
      <c r="B44" s="11" t="s">
        <v>57</v>
      </c>
      <c r="C44" s="3"/>
      <c r="D44" s="2">
        <v>508425</v>
      </c>
      <c r="E44" s="2">
        <f t="shared" si="8"/>
        <v>508425</v>
      </c>
      <c r="F44" s="3"/>
      <c r="G44" s="2">
        <v>508425</v>
      </c>
      <c r="H44" s="2">
        <f t="shared" si="4"/>
        <v>508425</v>
      </c>
      <c r="I44" s="2"/>
      <c r="J44" s="2">
        <v>9975</v>
      </c>
      <c r="K44" s="2">
        <f t="shared" si="5"/>
        <v>0</v>
      </c>
      <c r="L44" s="2">
        <f t="shared" si="5"/>
        <v>518400</v>
      </c>
      <c r="M44" s="2">
        <f t="shared" si="6"/>
        <v>518400</v>
      </c>
    </row>
    <row r="45" spans="1:13" x14ac:dyDescent="0.2">
      <c r="A45" s="4"/>
      <c r="B45" s="11" t="s">
        <v>85</v>
      </c>
      <c r="C45" s="3"/>
      <c r="D45" s="2"/>
      <c r="E45" s="2"/>
      <c r="F45" s="3"/>
      <c r="G45" s="2">
        <v>25000</v>
      </c>
      <c r="H45" s="2">
        <f t="shared" si="4"/>
        <v>25000</v>
      </c>
      <c r="I45" s="2"/>
      <c r="J45" s="2"/>
      <c r="K45" s="2">
        <f t="shared" si="5"/>
        <v>0</v>
      </c>
      <c r="L45" s="2">
        <f t="shared" si="5"/>
        <v>25000</v>
      </c>
      <c r="M45" s="2">
        <f t="shared" si="6"/>
        <v>25000</v>
      </c>
    </row>
    <row r="46" spans="1:13" x14ac:dyDescent="0.2">
      <c r="A46" s="4"/>
      <c r="B46" s="11" t="s">
        <v>69</v>
      </c>
      <c r="C46" s="3"/>
      <c r="D46" s="2">
        <v>120000</v>
      </c>
      <c r="E46" s="2">
        <f t="shared" si="8"/>
        <v>120000</v>
      </c>
      <c r="F46" s="3"/>
      <c r="G46" s="2">
        <v>144500</v>
      </c>
      <c r="H46" s="2">
        <f t="shared" si="4"/>
        <v>144500</v>
      </c>
      <c r="I46" s="2"/>
      <c r="J46" s="2">
        <v>10000</v>
      </c>
      <c r="K46" s="2">
        <f t="shared" si="5"/>
        <v>0</v>
      </c>
      <c r="L46" s="2">
        <f t="shared" si="5"/>
        <v>154500</v>
      </c>
      <c r="M46" s="2">
        <f t="shared" si="6"/>
        <v>154500</v>
      </c>
    </row>
    <row r="47" spans="1:13" x14ac:dyDescent="0.2">
      <c r="A47" s="4"/>
      <c r="B47" s="11" t="s">
        <v>58</v>
      </c>
      <c r="C47" s="3"/>
      <c r="D47" s="2">
        <v>17000</v>
      </c>
      <c r="E47" s="2">
        <f t="shared" si="8"/>
        <v>17000</v>
      </c>
      <c r="F47" s="3"/>
      <c r="G47" s="2">
        <v>17000</v>
      </c>
      <c r="H47" s="2">
        <f t="shared" si="4"/>
        <v>17000</v>
      </c>
      <c r="I47" s="2"/>
      <c r="J47" s="2"/>
      <c r="K47" s="2">
        <f t="shared" si="5"/>
        <v>0</v>
      </c>
      <c r="L47" s="2">
        <f t="shared" si="5"/>
        <v>17000</v>
      </c>
      <c r="M47" s="2">
        <f t="shared" si="6"/>
        <v>17000</v>
      </c>
    </row>
    <row r="48" spans="1:13" x14ac:dyDescent="0.2">
      <c r="A48" s="4"/>
      <c r="B48" s="11" t="s">
        <v>59</v>
      </c>
      <c r="C48" s="3"/>
      <c r="D48" s="2">
        <v>11000</v>
      </c>
      <c r="E48" s="2">
        <f t="shared" si="8"/>
        <v>11000</v>
      </c>
      <c r="F48" s="3"/>
      <c r="G48" s="2">
        <v>11000</v>
      </c>
      <c r="H48" s="2">
        <f t="shared" si="4"/>
        <v>11000</v>
      </c>
      <c r="I48" s="2"/>
      <c r="J48" s="2"/>
      <c r="K48" s="2">
        <f t="shared" si="5"/>
        <v>0</v>
      </c>
      <c r="L48" s="2">
        <f t="shared" si="5"/>
        <v>11000</v>
      </c>
      <c r="M48" s="2">
        <f t="shared" si="6"/>
        <v>11000</v>
      </c>
    </row>
    <row r="49" spans="1:13" x14ac:dyDescent="0.2">
      <c r="A49" s="4"/>
      <c r="B49" s="11" t="s">
        <v>60</v>
      </c>
      <c r="C49" s="3"/>
      <c r="D49" s="2">
        <v>45000</v>
      </c>
      <c r="E49" s="2">
        <f t="shared" si="8"/>
        <v>45000</v>
      </c>
      <c r="F49" s="3"/>
      <c r="G49" s="2">
        <v>45000</v>
      </c>
      <c r="H49" s="2">
        <f t="shared" si="4"/>
        <v>45000</v>
      </c>
      <c r="I49" s="2"/>
      <c r="J49" s="2"/>
      <c r="K49" s="2">
        <f t="shared" si="5"/>
        <v>0</v>
      </c>
      <c r="L49" s="2">
        <f t="shared" si="5"/>
        <v>45000</v>
      </c>
      <c r="M49" s="2">
        <f t="shared" si="6"/>
        <v>45000</v>
      </c>
    </row>
    <row r="50" spans="1:13" x14ac:dyDescent="0.2">
      <c r="A50" s="4"/>
      <c r="B50" s="11" t="s">
        <v>61</v>
      </c>
      <c r="C50" s="3"/>
      <c r="D50" s="2">
        <v>10000</v>
      </c>
      <c r="E50" s="2">
        <f t="shared" si="8"/>
        <v>10000</v>
      </c>
      <c r="F50" s="3"/>
      <c r="G50" s="2">
        <v>10000</v>
      </c>
      <c r="H50" s="2">
        <f t="shared" si="4"/>
        <v>10000</v>
      </c>
      <c r="I50" s="2"/>
      <c r="J50" s="2"/>
      <c r="K50" s="2">
        <f t="shared" si="5"/>
        <v>0</v>
      </c>
      <c r="L50" s="2">
        <f t="shared" si="5"/>
        <v>10000</v>
      </c>
      <c r="M50" s="2">
        <f t="shared" si="6"/>
        <v>10000</v>
      </c>
    </row>
    <row r="51" spans="1:13" x14ac:dyDescent="0.2">
      <c r="A51" s="4"/>
      <c r="B51" s="11" t="s">
        <v>78</v>
      </c>
      <c r="C51" s="3"/>
      <c r="D51" s="2"/>
      <c r="E51" s="2"/>
      <c r="F51" s="3"/>
      <c r="G51" s="2">
        <v>1504</v>
      </c>
      <c r="H51" s="2">
        <f t="shared" si="4"/>
        <v>1504</v>
      </c>
      <c r="I51" s="2"/>
      <c r="J51" s="2"/>
      <c r="K51" s="2">
        <f t="shared" si="5"/>
        <v>0</v>
      </c>
      <c r="L51" s="2">
        <f t="shared" si="5"/>
        <v>1504</v>
      </c>
      <c r="M51" s="2">
        <f t="shared" si="6"/>
        <v>1504</v>
      </c>
    </row>
    <row r="52" spans="1:13" x14ac:dyDescent="0.2">
      <c r="A52" s="4"/>
      <c r="B52" s="11" t="s">
        <v>103</v>
      </c>
      <c r="C52" s="3"/>
      <c r="D52" s="2"/>
      <c r="E52" s="2"/>
      <c r="F52" s="3"/>
      <c r="G52" s="2">
        <v>1707</v>
      </c>
      <c r="H52" s="2">
        <f t="shared" si="4"/>
        <v>1707</v>
      </c>
      <c r="I52" s="2"/>
      <c r="J52" s="2"/>
      <c r="K52" s="2">
        <f t="shared" si="5"/>
        <v>0</v>
      </c>
      <c r="L52" s="2">
        <f>SUM(G52,J52)</f>
        <v>1707</v>
      </c>
      <c r="M52" s="2">
        <f t="shared" si="6"/>
        <v>1707</v>
      </c>
    </row>
    <row r="53" spans="1:13" x14ac:dyDescent="0.2">
      <c r="A53" s="4"/>
      <c r="B53" s="11" t="s">
        <v>104</v>
      </c>
      <c r="C53" s="3"/>
      <c r="D53" s="2"/>
      <c r="E53" s="2"/>
      <c r="F53" s="3"/>
      <c r="G53" s="2"/>
      <c r="H53" s="2">
        <f t="shared" si="4"/>
        <v>0</v>
      </c>
      <c r="I53" s="2"/>
      <c r="J53" s="2">
        <v>1258</v>
      </c>
      <c r="K53" s="2">
        <f t="shared" si="5"/>
        <v>0</v>
      </c>
      <c r="L53" s="2">
        <f>SUM(G53,J53)</f>
        <v>1258</v>
      </c>
      <c r="M53" s="2">
        <f>SUM(K53:L53)</f>
        <v>1258</v>
      </c>
    </row>
    <row r="54" spans="1:13" x14ac:dyDescent="0.2">
      <c r="A54" s="4"/>
      <c r="B54" s="11" t="s">
        <v>86</v>
      </c>
      <c r="C54" s="3"/>
      <c r="D54" s="2"/>
      <c r="E54" s="2"/>
      <c r="F54" s="3"/>
      <c r="G54" s="2">
        <v>5000</v>
      </c>
      <c r="H54" s="2">
        <f t="shared" si="4"/>
        <v>5000</v>
      </c>
      <c r="I54" s="2"/>
      <c r="J54" s="2"/>
      <c r="K54" s="2">
        <f t="shared" si="5"/>
        <v>0</v>
      </c>
      <c r="L54" s="2">
        <f t="shared" si="5"/>
        <v>5000</v>
      </c>
      <c r="M54" s="2">
        <f t="shared" si="6"/>
        <v>5000</v>
      </c>
    </row>
    <row r="55" spans="1:13" x14ac:dyDescent="0.2">
      <c r="A55" s="4"/>
      <c r="B55" s="11" t="s">
        <v>91</v>
      </c>
      <c r="C55" s="3"/>
      <c r="D55" s="2"/>
      <c r="E55" s="2"/>
      <c r="F55" s="2">
        <v>35537</v>
      </c>
      <c r="G55" s="2"/>
      <c r="H55" s="2">
        <f t="shared" si="4"/>
        <v>35537</v>
      </c>
      <c r="I55" s="2"/>
      <c r="J55" s="2"/>
      <c r="K55" s="2">
        <f>SUM(F55,I55)</f>
        <v>35537</v>
      </c>
      <c r="L55" s="2">
        <f t="shared" si="5"/>
        <v>0</v>
      </c>
      <c r="M55" s="2">
        <f t="shared" si="6"/>
        <v>35537</v>
      </c>
    </row>
    <row r="56" spans="1:13" x14ac:dyDescent="0.2">
      <c r="A56" s="4"/>
      <c r="B56" s="11" t="s">
        <v>101</v>
      </c>
      <c r="C56" s="3"/>
      <c r="D56" s="2"/>
      <c r="E56" s="2"/>
      <c r="F56" s="2"/>
      <c r="G56" s="2"/>
      <c r="H56" s="2"/>
      <c r="I56" s="2"/>
      <c r="J56" s="2">
        <f>32354+59000</f>
        <v>91354</v>
      </c>
      <c r="K56" s="2">
        <f>SUM(F56,I56)</f>
        <v>0</v>
      </c>
      <c r="L56" s="2">
        <f>SUM(G56,J56)</f>
        <v>91354</v>
      </c>
      <c r="M56" s="2">
        <f>SUM(K56:L56)</f>
        <v>91354</v>
      </c>
    </row>
    <row r="57" spans="1:13" x14ac:dyDescent="0.2">
      <c r="A57" s="4"/>
      <c r="B57" s="11" t="s">
        <v>100</v>
      </c>
      <c r="C57" s="3"/>
      <c r="D57" s="2"/>
      <c r="E57" s="2"/>
      <c r="F57" s="2"/>
      <c r="G57" s="2"/>
      <c r="H57" s="2"/>
      <c r="I57" s="2"/>
      <c r="J57" s="2">
        <v>3613</v>
      </c>
      <c r="K57" s="2">
        <f>SUM(F57,I57)</f>
        <v>0</v>
      </c>
      <c r="L57" s="2">
        <f>SUM(G57,J57)</f>
        <v>3613</v>
      </c>
      <c r="M57" s="2">
        <f>SUM(K57:L57)</f>
        <v>3613</v>
      </c>
    </row>
    <row r="58" spans="1:13" x14ac:dyDescent="0.2">
      <c r="A58" s="4"/>
      <c r="B58" s="11" t="s">
        <v>107</v>
      </c>
      <c r="C58" s="3"/>
      <c r="D58" s="2"/>
      <c r="E58" s="2"/>
      <c r="F58" s="2"/>
      <c r="G58" s="2"/>
      <c r="H58" s="2"/>
      <c r="I58" s="2"/>
      <c r="J58" s="2">
        <v>1129</v>
      </c>
      <c r="K58" s="2">
        <f>SUM(F58,I58)</f>
        <v>0</v>
      </c>
      <c r="L58" s="2">
        <f>SUM(G58,J58)</f>
        <v>1129</v>
      </c>
      <c r="M58" s="2">
        <f>SUM(K58:L58)</f>
        <v>1129</v>
      </c>
    </row>
    <row r="59" spans="1:13" x14ac:dyDescent="0.2">
      <c r="A59" s="4"/>
      <c r="B59" s="11" t="s">
        <v>105</v>
      </c>
      <c r="C59" s="3"/>
      <c r="D59" s="2"/>
      <c r="E59" s="2"/>
      <c r="F59" s="2"/>
      <c r="G59" s="2"/>
      <c r="H59" s="2"/>
      <c r="I59" s="2"/>
      <c r="J59" s="2"/>
      <c r="K59" s="2"/>
      <c r="L59" s="2">
        <f>SUM(G59,J59)</f>
        <v>0</v>
      </c>
      <c r="M59" s="2">
        <f>SUM(K59:L59)</f>
        <v>0</v>
      </c>
    </row>
    <row r="60" spans="1:13" x14ac:dyDescent="0.2">
      <c r="A60" s="4"/>
      <c r="B60" s="2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x14ac:dyDescent="0.2">
      <c r="A61" s="4"/>
      <c r="B61" s="17" t="s">
        <v>29</v>
      </c>
      <c r="C61" s="3"/>
      <c r="D61" s="3"/>
      <c r="E61" s="2"/>
      <c r="F61" s="3"/>
      <c r="G61" s="3"/>
      <c r="H61" s="2"/>
      <c r="I61" s="2"/>
      <c r="J61" s="2"/>
      <c r="K61" s="2"/>
      <c r="L61" s="2"/>
      <c r="M61" s="2"/>
    </row>
    <row r="62" spans="1:13" x14ac:dyDescent="0.2">
      <c r="A62" s="4"/>
      <c r="B62" s="11" t="s">
        <v>80</v>
      </c>
      <c r="C62" s="3"/>
      <c r="D62" s="3"/>
      <c r="E62" s="2"/>
      <c r="F62" s="2">
        <v>220423</v>
      </c>
      <c r="G62" s="3"/>
      <c r="H62" s="2">
        <f t="shared" ref="H62:H80" si="9">SUM(F62:G62)</f>
        <v>220423</v>
      </c>
      <c r="I62" s="2"/>
      <c r="J62" s="2"/>
      <c r="K62" s="2">
        <f t="shared" si="5"/>
        <v>220423</v>
      </c>
      <c r="L62" s="2">
        <f t="shared" si="5"/>
        <v>0</v>
      </c>
      <c r="M62" s="2">
        <f t="shared" si="6"/>
        <v>220423</v>
      </c>
    </row>
    <row r="63" spans="1:13" x14ac:dyDescent="0.2">
      <c r="A63" s="4"/>
      <c r="B63" s="11" t="s">
        <v>18</v>
      </c>
      <c r="C63" s="12">
        <v>39318</v>
      </c>
      <c r="D63" s="3"/>
      <c r="E63" s="2">
        <f t="shared" ref="E63:E80" si="10">SUM(C63:D63)</f>
        <v>39318</v>
      </c>
      <c r="F63" s="12">
        <v>39318</v>
      </c>
      <c r="G63" s="3"/>
      <c r="H63" s="2">
        <f t="shared" si="9"/>
        <v>39318</v>
      </c>
      <c r="I63" s="2"/>
      <c r="J63" s="2"/>
      <c r="K63" s="2">
        <f t="shared" si="5"/>
        <v>39318</v>
      </c>
      <c r="L63" s="2">
        <f t="shared" si="5"/>
        <v>0</v>
      </c>
      <c r="M63" s="2">
        <f t="shared" si="6"/>
        <v>39318</v>
      </c>
    </row>
    <row r="64" spans="1:13" x14ac:dyDescent="0.2">
      <c r="A64" s="4"/>
      <c r="B64" s="11" t="s">
        <v>9</v>
      </c>
      <c r="C64" s="12">
        <f>21133+86358</f>
        <v>107491</v>
      </c>
      <c r="D64" s="3"/>
      <c r="E64" s="2">
        <f t="shared" si="10"/>
        <v>107491</v>
      </c>
      <c r="F64" s="12">
        <f>21133+86358</f>
        <v>107491</v>
      </c>
      <c r="G64" s="3"/>
      <c r="H64" s="2">
        <f t="shared" si="9"/>
        <v>107491</v>
      </c>
      <c r="I64" s="2"/>
      <c r="J64" s="2"/>
      <c r="K64" s="2">
        <f t="shared" si="5"/>
        <v>107491</v>
      </c>
      <c r="L64" s="2">
        <f t="shared" si="5"/>
        <v>0</v>
      </c>
      <c r="M64" s="2">
        <f t="shared" si="6"/>
        <v>107491</v>
      </c>
    </row>
    <row r="65" spans="1:13" x14ac:dyDescent="0.2">
      <c r="A65" s="4"/>
      <c r="B65" s="11" t="s">
        <v>16</v>
      </c>
      <c r="C65" s="12">
        <v>213637</v>
      </c>
      <c r="D65" s="2"/>
      <c r="E65" s="2">
        <f t="shared" si="10"/>
        <v>213637</v>
      </c>
      <c r="F65" s="12">
        <v>213637</v>
      </c>
      <c r="G65" s="2"/>
      <c r="H65" s="2">
        <f t="shared" si="9"/>
        <v>213637</v>
      </c>
      <c r="I65" s="2"/>
      <c r="J65" s="2"/>
      <c r="K65" s="2">
        <f t="shared" si="5"/>
        <v>213637</v>
      </c>
      <c r="L65" s="2">
        <f t="shared" si="5"/>
        <v>0</v>
      </c>
      <c r="M65" s="2">
        <f t="shared" si="6"/>
        <v>213637</v>
      </c>
    </row>
    <row r="66" spans="1:13" x14ac:dyDescent="0.2">
      <c r="A66" s="4"/>
      <c r="B66" s="11" t="s">
        <v>40</v>
      </c>
      <c r="C66" s="12">
        <v>11500</v>
      </c>
      <c r="D66" s="2"/>
      <c r="E66" s="2">
        <f t="shared" si="10"/>
        <v>11500</v>
      </c>
      <c r="F66" s="12">
        <v>11500</v>
      </c>
      <c r="G66" s="2"/>
      <c r="H66" s="2">
        <f t="shared" si="9"/>
        <v>11500</v>
      </c>
      <c r="I66" s="2"/>
      <c r="J66" s="2"/>
      <c r="K66" s="2">
        <f t="shared" si="5"/>
        <v>11500</v>
      </c>
      <c r="L66" s="2">
        <f t="shared" si="5"/>
        <v>0</v>
      </c>
      <c r="M66" s="2">
        <f t="shared" si="6"/>
        <v>11500</v>
      </c>
    </row>
    <row r="67" spans="1:13" x14ac:dyDescent="0.2">
      <c r="A67" s="4"/>
      <c r="B67" s="29" t="s">
        <v>106</v>
      </c>
      <c r="C67" s="12"/>
      <c r="D67" s="2"/>
      <c r="E67" s="2"/>
      <c r="F67" s="12"/>
      <c r="G67" s="2"/>
      <c r="H67" s="2"/>
      <c r="I67" s="2"/>
      <c r="J67" s="2"/>
      <c r="K67" s="2"/>
      <c r="L67" s="2"/>
      <c r="M67" s="2"/>
    </row>
    <row r="68" spans="1:13" x14ac:dyDescent="0.2">
      <c r="A68" s="4"/>
      <c r="B68" s="11" t="s">
        <v>15</v>
      </c>
      <c r="C68" s="12">
        <v>398100</v>
      </c>
      <c r="D68" s="2"/>
      <c r="E68" s="2">
        <f t="shared" si="10"/>
        <v>398100</v>
      </c>
      <c r="F68" s="12">
        <v>398100</v>
      </c>
      <c r="G68" s="2"/>
      <c r="H68" s="2">
        <f t="shared" si="9"/>
        <v>398100</v>
      </c>
      <c r="I68" s="2"/>
      <c r="J68" s="2"/>
      <c r="K68" s="2">
        <f t="shared" si="5"/>
        <v>398100</v>
      </c>
      <c r="L68" s="2">
        <f t="shared" si="5"/>
        <v>0</v>
      </c>
      <c r="M68" s="2">
        <f t="shared" si="6"/>
        <v>398100</v>
      </c>
    </row>
    <row r="69" spans="1:13" x14ac:dyDescent="0.2">
      <c r="A69" s="4"/>
      <c r="B69" s="11" t="s">
        <v>17</v>
      </c>
      <c r="C69" s="12">
        <v>83567</v>
      </c>
      <c r="D69" s="2"/>
      <c r="E69" s="2">
        <f t="shared" si="10"/>
        <v>83567</v>
      </c>
      <c r="F69" s="12">
        <v>83567</v>
      </c>
      <c r="G69" s="2"/>
      <c r="H69" s="2">
        <f t="shared" si="9"/>
        <v>83567</v>
      </c>
      <c r="I69" s="2"/>
      <c r="J69" s="2"/>
      <c r="K69" s="2">
        <f t="shared" si="5"/>
        <v>83567</v>
      </c>
      <c r="L69" s="2">
        <f t="shared" si="5"/>
        <v>0</v>
      </c>
      <c r="M69" s="2">
        <f t="shared" si="6"/>
        <v>83567</v>
      </c>
    </row>
    <row r="70" spans="1:13" x14ac:dyDescent="0.2">
      <c r="A70" s="4"/>
      <c r="B70" s="11" t="s">
        <v>19</v>
      </c>
      <c r="C70" s="12">
        <v>136008</v>
      </c>
      <c r="D70" s="2"/>
      <c r="E70" s="2">
        <f t="shared" si="10"/>
        <v>136008</v>
      </c>
      <c r="F70" s="12">
        <v>136008</v>
      </c>
      <c r="G70" s="2"/>
      <c r="H70" s="2">
        <f t="shared" si="9"/>
        <v>136008</v>
      </c>
      <c r="I70" s="2"/>
      <c r="J70" s="2"/>
      <c r="K70" s="2">
        <f t="shared" si="5"/>
        <v>136008</v>
      </c>
      <c r="L70" s="2">
        <f t="shared" si="5"/>
        <v>0</v>
      </c>
      <c r="M70" s="2">
        <f t="shared" si="6"/>
        <v>136008</v>
      </c>
    </row>
    <row r="71" spans="1:13" x14ac:dyDescent="0.2">
      <c r="A71" s="4"/>
      <c r="B71" s="11" t="s">
        <v>41</v>
      </c>
      <c r="C71" s="12">
        <v>7129</v>
      </c>
      <c r="D71" s="2"/>
      <c r="E71" s="2">
        <f t="shared" si="10"/>
        <v>7129</v>
      </c>
      <c r="F71" s="12">
        <v>7129</v>
      </c>
      <c r="G71" s="2"/>
      <c r="H71" s="2">
        <f t="shared" si="9"/>
        <v>7129</v>
      </c>
      <c r="I71" s="2"/>
      <c r="J71" s="2"/>
      <c r="K71" s="2">
        <f t="shared" si="5"/>
        <v>7129</v>
      </c>
      <c r="L71" s="2">
        <f t="shared" si="5"/>
        <v>0</v>
      </c>
      <c r="M71" s="2">
        <f t="shared" si="6"/>
        <v>7129</v>
      </c>
    </row>
    <row r="72" spans="1:13" x14ac:dyDescent="0.2">
      <c r="A72" s="4"/>
      <c r="B72" s="11" t="s">
        <v>10</v>
      </c>
      <c r="C72" s="12">
        <v>51350</v>
      </c>
      <c r="D72" s="2"/>
      <c r="E72" s="2">
        <f t="shared" si="10"/>
        <v>51350</v>
      </c>
      <c r="F72" s="12">
        <v>51350</v>
      </c>
      <c r="G72" s="2"/>
      <c r="H72" s="2">
        <f t="shared" si="9"/>
        <v>51350</v>
      </c>
      <c r="I72" s="2"/>
      <c r="J72" s="2"/>
      <c r="K72" s="2">
        <f t="shared" si="5"/>
        <v>51350</v>
      </c>
      <c r="L72" s="2">
        <f t="shared" si="5"/>
        <v>0</v>
      </c>
      <c r="M72" s="2">
        <f t="shared" si="6"/>
        <v>51350</v>
      </c>
    </row>
    <row r="73" spans="1:13" x14ac:dyDescent="0.2">
      <c r="A73" s="4"/>
      <c r="B73" s="11" t="s">
        <v>22</v>
      </c>
      <c r="C73" s="12">
        <v>41534</v>
      </c>
      <c r="D73" s="2"/>
      <c r="E73" s="2">
        <f t="shared" si="10"/>
        <v>41534</v>
      </c>
      <c r="F73" s="12">
        <v>41534</v>
      </c>
      <c r="G73" s="2"/>
      <c r="H73" s="2">
        <f t="shared" si="9"/>
        <v>41534</v>
      </c>
      <c r="I73" s="2"/>
      <c r="J73" s="2"/>
      <c r="K73" s="2">
        <f t="shared" si="5"/>
        <v>41534</v>
      </c>
      <c r="L73" s="2">
        <f t="shared" si="5"/>
        <v>0</v>
      </c>
      <c r="M73" s="2">
        <f t="shared" si="6"/>
        <v>41534</v>
      </c>
    </row>
    <row r="74" spans="1:13" x14ac:dyDescent="0.2">
      <c r="A74" s="4"/>
      <c r="B74" s="11" t="s">
        <v>42</v>
      </c>
      <c r="C74" s="12">
        <v>3894</v>
      </c>
      <c r="D74" s="2"/>
      <c r="E74" s="2">
        <f t="shared" si="10"/>
        <v>3894</v>
      </c>
      <c r="F74" s="12">
        <v>3894</v>
      </c>
      <c r="G74" s="2"/>
      <c r="H74" s="2">
        <f t="shared" si="9"/>
        <v>3894</v>
      </c>
      <c r="I74" s="2"/>
      <c r="J74" s="2"/>
      <c r="K74" s="2">
        <f t="shared" si="5"/>
        <v>3894</v>
      </c>
      <c r="L74" s="2">
        <f t="shared" si="5"/>
        <v>0</v>
      </c>
      <c r="M74" s="2">
        <f t="shared" si="6"/>
        <v>3894</v>
      </c>
    </row>
    <row r="75" spans="1:13" x14ac:dyDescent="0.2">
      <c r="A75" s="4"/>
      <c r="B75" s="11" t="s">
        <v>38</v>
      </c>
      <c r="C75" s="12"/>
      <c r="D75" s="2">
        <v>10403</v>
      </c>
      <c r="E75" s="2">
        <f t="shared" si="10"/>
        <v>10403</v>
      </c>
      <c r="F75" s="12"/>
      <c r="G75" s="2">
        <v>10403</v>
      </c>
      <c r="H75" s="2">
        <f t="shared" si="9"/>
        <v>10403</v>
      </c>
      <c r="I75" s="2"/>
      <c r="J75" s="2"/>
      <c r="K75" s="2">
        <f t="shared" si="5"/>
        <v>0</v>
      </c>
      <c r="L75" s="2">
        <f t="shared" si="5"/>
        <v>10403</v>
      </c>
      <c r="M75" s="2">
        <f t="shared" si="6"/>
        <v>10403</v>
      </c>
    </row>
    <row r="76" spans="1:13" x14ac:dyDescent="0.2">
      <c r="A76" s="4"/>
      <c r="B76" s="11" t="s">
        <v>43</v>
      </c>
      <c r="C76" s="12">
        <v>17678</v>
      </c>
      <c r="D76" s="2"/>
      <c r="E76" s="2">
        <f t="shared" si="10"/>
        <v>17678</v>
      </c>
      <c r="F76" s="12">
        <v>17678</v>
      </c>
      <c r="G76" s="2"/>
      <c r="H76" s="2">
        <f t="shared" si="9"/>
        <v>17678</v>
      </c>
      <c r="I76" s="2"/>
      <c r="J76" s="2"/>
      <c r="K76" s="2">
        <f t="shared" si="5"/>
        <v>17678</v>
      </c>
      <c r="L76" s="2">
        <f t="shared" si="5"/>
        <v>0</v>
      </c>
      <c r="M76" s="2">
        <f t="shared" si="6"/>
        <v>17678</v>
      </c>
    </row>
    <row r="77" spans="1:13" x14ac:dyDescent="0.2">
      <c r="A77" s="4"/>
      <c r="B77" s="11" t="s">
        <v>47</v>
      </c>
      <c r="C77" s="12">
        <v>4403</v>
      </c>
      <c r="D77" s="2"/>
      <c r="E77" s="2">
        <f t="shared" si="10"/>
        <v>4403</v>
      </c>
      <c r="F77" s="12">
        <v>4403</v>
      </c>
      <c r="G77" s="2"/>
      <c r="H77" s="2">
        <f t="shared" si="9"/>
        <v>4403</v>
      </c>
      <c r="I77" s="2"/>
      <c r="J77" s="2"/>
      <c r="K77" s="2">
        <f t="shared" si="5"/>
        <v>4403</v>
      </c>
      <c r="L77" s="2">
        <f t="shared" si="5"/>
        <v>0</v>
      </c>
      <c r="M77" s="2">
        <f t="shared" si="6"/>
        <v>4403</v>
      </c>
    </row>
    <row r="78" spans="1:13" x14ac:dyDescent="0.2">
      <c r="A78" s="4"/>
      <c r="B78" s="11" t="s">
        <v>70</v>
      </c>
      <c r="C78" s="12">
        <v>24783</v>
      </c>
      <c r="D78" s="2"/>
      <c r="E78" s="2">
        <f t="shared" si="10"/>
        <v>24783</v>
      </c>
      <c r="F78" s="12">
        <v>24783</v>
      </c>
      <c r="G78" s="2"/>
      <c r="H78" s="2">
        <f t="shared" si="9"/>
        <v>24783</v>
      </c>
      <c r="I78" s="2"/>
      <c r="J78" s="2"/>
      <c r="K78" s="2">
        <f t="shared" si="5"/>
        <v>24783</v>
      </c>
      <c r="L78" s="2">
        <f t="shared" si="5"/>
        <v>0</v>
      </c>
      <c r="M78" s="2">
        <f t="shared" si="6"/>
        <v>24783</v>
      </c>
    </row>
    <row r="79" spans="1:13" x14ac:dyDescent="0.2">
      <c r="A79" s="4"/>
      <c r="B79" s="11" t="s">
        <v>48</v>
      </c>
      <c r="C79" s="12">
        <v>23086</v>
      </c>
      <c r="D79" s="2"/>
      <c r="E79" s="2">
        <f t="shared" si="10"/>
        <v>23086</v>
      </c>
      <c r="F79" s="12">
        <v>23086</v>
      </c>
      <c r="G79" s="2"/>
      <c r="H79" s="2">
        <f t="shared" si="9"/>
        <v>23086</v>
      </c>
      <c r="I79" s="2"/>
      <c r="J79" s="2"/>
      <c r="K79" s="2">
        <f t="shared" si="5"/>
        <v>23086</v>
      </c>
      <c r="L79" s="2">
        <f t="shared" si="5"/>
        <v>0</v>
      </c>
      <c r="M79" s="2">
        <f t="shared" si="6"/>
        <v>23086</v>
      </c>
    </row>
    <row r="80" spans="1:13" x14ac:dyDescent="0.2">
      <c r="A80" s="4"/>
      <c r="B80" s="11" t="s">
        <v>62</v>
      </c>
      <c r="C80" s="12">
        <v>1651</v>
      </c>
      <c r="D80" s="2"/>
      <c r="E80" s="2">
        <f t="shared" si="10"/>
        <v>1651</v>
      </c>
      <c r="F80" s="12">
        <v>1651</v>
      </c>
      <c r="G80" s="2"/>
      <c r="H80" s="2">
        <f t="shared" si="9"/>
        <v>1651</v>
      </c>
      <c r="I80" s="2"/>
      <c r="J80" s="2"/>
      <c r="K80" s="2">
        <f t="shared" si="5"/>
        <v>1651</v>
      </c>
      <c r="L80" s="2">
        <f t="shared" si="5"/>
        <v>0</v>
      </c>
      <c r="M80" s="2">
        <f t="shared" si="6"/>
        <v>1651</v>
      </c>
    </row>
    <row r="81" spans="1:13" x14ac:dyDescent="0.2">
      <c r="A81" s="4"/>
      <c r="B81" s="11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x14ac:dyDescent="0.2">
      <c r="A82" s="4"/>
      <c r="B82" s="17" t="s">
        <v>31</v>
      </c>
      <c r="C82" s="2"/>
      <c r="D82" s="2">
        <v>80000</v>
      </c>
      <c r="E82" s="2">
        <f>SUM(C82:D82)</f>
        <v>80000</v>
      </c>
      <c r="F82" s="2"/>
      <c r="G82" s="2">
        <v>140222</v>
      </c>
      <c r="H82" s="2">
        <f>SUM(F82:G82)</f>
        <v>140222</v>
      </c>
      <c r="I82" s="2"/>
      <c r="J82" s="2">
        <f>-7000-4641+30000-4511-1232</f>
        <v>12616</v>
      </c>
      <c r="K82" s="2">
        <f t="shared" si="5"/>
        <v>0</v>
      </c>
      <c r="L82" s="2">
        <f t="shared" si="5"/>
        <v>152838</v>
      </c>
      <c r="M82" s="2">
        <f t="shared" si="6"/>
        <v>152838</v>
      </c>
    </row>
    <row r="83" spans="1:13" x14ac:dyDescent="0.2">
      <c r="A83" s="4"/>
      <c r="B83" s="17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x14ac:dyDescent="0.2">
      <c r="A84" s="5" t="s">
        <v>32</v>
      </c>
      <c r="B84" s="17" t="s">
        <v>23</v>
      </c>
      <c r="C84" s="6">
        <f t="shared" ref="C84:K84" si="11">SUM(C86:C106)</f>
        <v>46992</v>
      </c>
      <c r="D84" s="6">
        <f t="shared" si="11"/>
        <v>82152</v>
      </c>
      <c r="E84" s="6">
        <f t="shared" si="11"/>
        <v>129144</v>
      </c>
      <c r="F84" s="6">
        <f t="shared" si="11"/>
        <v>32416</v>
      </c>
      <c r="G84" s="6">
        <f t="shared" si="11"/>
        <v>92659</v>
      </c>
      <c r="H84" s="6">
        <f>SUM(H86:H106)</f>
        <v>125075</v>
      </c>
      <c r="I84" s="6">
        <f t="shared" si="11"/>
        <v>-2656</v>
      </c>
      <c r="J84" s="6">
        <f t="shared" si="11"/>
        <v>31180</v>
      </c>
      <c r="K84" s="6">
        <f t="shared" si="11"/>
        <v>29760</v>
      </c>
      <c r="L84" s="6">
        <f>SUM(L86:L106)</f>
        <v>123839</v>
      </c>
      <c r="M84" s="6">
        <f>SUM(M86:M106)</f>
        <v>153599</v>
      </c>
    </row>
    <row r="85" spans="1:13" x14ac:dyDescent="0.2">
      <c r="A85" s="5"/>
      <c r="B85" s="1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2">
      <c r="A86" s="5"/>
      <c r="B86" s="11" t="s">
        <v>44</v>
      </c>
      <c r="C86" s="2"/>
      <c r="D86" s="2">
        <v>17302</v>
      </c>
      <c r="E86" s="2">
        <f t="shared" ref="E86:E95" si="12">SUM(C86:D86)</f>
        <v>17302</v>
      </c>
      <c r="F86" s="2"/>
      <c r="G86" s="2">
        <v>17302</v>
      </c>
      <c r="H86" s="2">
        <f t="shared" ref="H86:H102" si="13">SUM(F86:G86)</f>
        <v>17302</v>
      </c>
      <c r="I86" s="2"/>
      <c r="J86" s="2">
        <v>196</v>
      </c>
      <c r="K86" s="2">
        <f>SUM(F86,I86)</f>
        <v>0</v>
      </c>
      <c r="L86" s="2">
        <f>SUM(G86,J86)</f>
        <v>17498</v>
      </c>
      <c r="M86" s="2">
        <f>SUM(K86:L86)</f>
        <v>17498</v>
      </c>
    </row>
    <row r="87" spans="1:13" x14ac:dyDescent="0.2">
      <c r="A87" s="5"/>
      <c r="B87" s="11" t="s">
        <v>14</v>
      </c>
      <c r="C87" s="2"/>
      <c r="D87" s="2">
        <v>2000</v>
      </c>
      <c r="E87" s="2">
        <f t="shared" si="12"/>
        <v>2000</v>
      </c>
      <c r="F87" s="2"/>
      <c r="G87" s="2">
        <v>2000</v>
      </c>
      <c r="H87" s="2">
        <f t="shared" si="13"/>
        <v>2000</v>
      </c>
      <c r="I87" s="2"/>
      <c r="J87" s="2"/>
      <c r="K87" s="2">
        <f>SUM(F87,I87)</f>
        <v>0</v>
      </c>
      <c r="L87" s="2">
        <f>SUM(G87,J87)</f>
        <v>2000</v>
      </c>
      <c r="M87" s="2">
        <f>SUM(K87:L87)</f>
        <v>2000</v>
      </c>
    </row>
    <row r="88" spans="1:13" x14ac:dyDescent="0.2">
      <c r="A88" s="5"/>
      <c r="B88" s="11" t="s">
        <v>71</v>
      </c>
      <c r="C88" s="2">
        <v>6143</v>
      </c>
      <c r="D88" s="2"/>
      <c r="E88" s="2">
        <f t="shared" si="12"/>
        <v>6143</v>
      </c>
      <c r="F88" s="2">
        <v>6143</v>
      </c>
      <c r="G88" s="2"/>
      <c r="H88" s="2">
        <f t="shared" si="13"/>
        <v>6143</v>
      </c>
      <c r="I88" s="2"/>
      <c r="J88" s="2"/>
      <c r="K88" s="2">
        <f>SUM(F88,I88)</f>
        <v>6143</v>
      </c>
      <c r="L88" s="2">
        <f t="shared" ref="L88:L102" si="14">SUM(G88,J88)</f>
        <v>0</v>
      </c>
      <c r="M88" s="2">
        <f>SUM(K88:L88)</f>
        <v>6143</v>
      </c>
    </row>
    <row r="89" spans="1:13" x14ac:dyDescent="0.2">
      <c r="A89" s="5"/>
      <c r="B89" s="11" t="s">
        <v>12</v>
      </c>
      <c r="C89" s="2">
        <v>36849</v>
      </c>
      <c r="D89" s="2"/>
      <c r="E89" s="2">
        <f t="shared" si="12"/>
        <v>36849</v>
      </c>
      <c r="F89" s="2">
        <v>16231</v>
      </c>
      <c r="G89" s="2"/>
      <c r="H89" s="2">
        <f t="shared" si="13"/>
        <v>16231</v>
      </c>
      <c r="I89" s="2"/>
      <c r="J89" s="2"/>
      <c r="K89" s="2">
        <f t="shared" ref="K89:K105" si="15">SUM(F89,I89)</f>
        <v>16231</v>
      </c>
      <c r="L89" s="2">
        <f t="shared" si="14"/>
        <v>0</v>
      </c>
      <c r="M89" s="2">
        <f t="shared" ref="M89:M105" si="16">SUM(K89:L89)</f>
        <v>16231</v>
      </c>
    </row>
    <row r="90" spans="1:13" x14ac:dyDescent="0.2">
      <c r="A90" s="5"/>
      <c r="B90" s="11" t="s">
        <v>87</v>
      </c>
      <c r="C90" s="2"/>
      <c r="D90" s="2"/>
      <c r="E90" s="2"/>
      <c r="F90" s="2">
        <v>2237</v>
      </c>
      <c r="G90" s="2"/>
      <c r="H90" s="2">
        <f t="shared" si="13"/>
        <v>2237</v>
      </c>
      <c r="I90" s="2"/>
      <c r="J90" s="2"/>
      <c r="K90" s="2">
        <f t="shared" si="15"/>
        <v>2237</v>
      </c>
      <c r="L90" s="2">
        <f t="shared" si="14"/>
        <v>0</v>
      </c>
      <c r="M90" s="2">
        <f t="shared" si="16"/>
        <v>2237</v>
      </c>
    </row>
    <row r="91" spans="1:13" x14ac:dyDescent="0.2">
      <c r="A91" s="5"/>
      <c r="B91" s="11" t="s">
        <v>72</v>
      </c>
      <c r="C91" s="2"/>
      <c r="D91" s="2">
        <v>3637</v>
      </c>
      <c r="E91" s="2">
        <f>SUM(C91:D91)</f>
        <v>3637</v>
      </c>
      <c r="F91" s="2"/>
      <c r="G91" s="2">
        <v>3637</v>
      </c>
      <c r="H91" s="2">
        <f t="shared" si="13"/>
        <v>3637</v>
      </c>
      <c r="I91" s="2"/>
      <c r="J91" s="2"/>
      <c r="K91" s="2">
        <f t="shared" si="15"/>
        <v>0</v>
      </c>
      <c r="L91" s="2">
        <f t="shared" si="14"/>
        <v>3637</v>
      </c>
      <c r="M91" s="2">
        <f t="shared" si="16"/>
        <v>3637</v>
      </c>
    </row>
    <row r="92" spans="1:13" x14ac:dyDescent="0.2">
      <c r="A92" s="5"/>
      <c r="B92" s="11" t="s">
        <v>11</v>
      </c>
      <c r="C92" s="2"/>
      <c r="D92" s="12">
        <v>57213</v>
      </c>
      <c r="E92" s="2">
        <f t="shared" si="12"/>
        <v>57213</v>
      </c>
      <c r="F92" s="2"/>
      <c r="G92" s="12"/>
      <c r="H92" s="2">
        <f t="shared" si="13"/>
        <v>0</v>
      </c>
      <c r="I92" s="2"/>
      <c r="J92" s="2"/>
      <c r="K92" s="2">
        <f t="shared" si="15"/>
        <v>0</v>
      </c>
      <c r="L92" s="2">
        <f>SUM(G92,J92)</f>
        <v>0</v>
      </c>
      <c r="M92" s="2">
        <f t="shared" si="16"/>
        <v>0</v>
      </c>
    </row>
    <row r="93" spans="1:13" x14ac:dyDescent="0.2">
      <c r="A93" s="5"/>
      <c r="B93" s="11" t="s">
        <v>92</v>
      </c>
      <c r="C93" s="2"/>
      <c r="D93" s="12"/>
      <c r="E93" s="2"/>
      <c r="F93" s="2"/>
      <c r="G93" s="12">
        <v>57213</v>
      </c>
      <c r="H93" s="2">
        <f t="shared" si="13"/>
        <v>57213</v>
      </c>
      <c r="I93" s="2"/>
      <c r="J93" s="2">
        <v>25489</v>
      </c>
      <c r="K93" s="2">
        <f t="shared" si="15"/>
        <v>0</v>
      </c>
      <c r="L93" s="2">
        <f t="shared" si="14"/>
        <v>82702</v>
      </c>
      <c r="M93" s="2">
        <f t="shared" si="16"/>
        <v>82702</v>
      </c>
    </row>
    <row r="94" spans="1:13" x14ac:dyDescent="0.2">
      <c r="A94" s="5"/>
      <c r="B94" s="11" t="s">
        <v>13</v>
      </c>
      <c r="C94" s="2">
        <v>1000</v>
      </c>
      <c r="D94" s="2"/>
      <c r="E94" s="2">
        <f t="shared" si="12"/>
        <v>1000</v>
      </c>
      <c r="F94" s="2">
        <v>1949</v>
      </c>
      <c r="G94" s="2"/>
      <c r="H94" s="2">
        <f t="shared" si="13"/>
        <v>1949</v>
      </c>
      <c r="I94" s="2"/>
      <c r="J94" s="2"/>
      <c r="K94" s="2">
        <f t="shared" si="15"/>
        <v>1949</v>
      </c>
      <c r="L94" s="2">
        <f t="shared" si="14"/>
        <v>0</v>
      </c>
      <c r="M94" s="2">
        <f t="shared" si="16"/>
        <v>1949</v>
      </c>
    </row>
    <row r="95" spans="1:13" x14ac:dyDescent="0.2">
      <c r="A95" s="5"/>
      <c r="B95" s="11" t="s">
        <v>34</v>
      </c>
      <c r="C95" s="2">
        <v>3000</v>
      </c>
      <c r="D95" s="2"/>
      <c r="E95" s="2">
        <f t="shared" si="12"/>
        <v>3000</v>
      </c>
      <c r="F95" s="2">
        <v>3000</v>
      </c>
      <c r="G95" s="2"/>
      <c r="H95" s="2">
        <f t="shared" si="13"/>
        <v>3000</v>
      </c>
      <c r="I95" s="2"/>
      <c r="J95" s="2"/>
      <c r="K95" s="2">
        <f t="shared" si="15"/>
        <v>3000</v>
      </c>
      <c r="L95" s="2">
        <f t="shared" si="14"/>
        <v>0</v>
      </c>
      <c r="M95" s="2">
        <f t="shared" si="16"/>
        <v>3000</v>
      </c>
    </row>
    <row r="96" spans="1:13" x14ac:dyDescent="0.2">
      <c r="A96" s="5"/>
      <c r="B96" s="11" t="s">
        <v>63</v>
      </c>
      <c r="C96" s="12"/>
      <c r="D96" s="12">
        <v>2000</v>
      </c>
      <c r="E96" s="2">
        <f>SUM(C96:D96)</f>
        <v>2000</v>
      </c>
      <c r="F96" s="12"/>
      <c r="G96" s="12">
        <v>2000</v>
      </c>
      <c r="H96" s="2">
        <f t="shared" si="13"/>
        <v>2000</v>
      </c>
      <c r="I96" s="2"/>
      <c r="J96" s="2"/>
      <c r="K96" s="2">
        <f t="shared" si="15"/>
        <v>0</v>
      </c>
      <c r="L96" s="2">
        <f t="shared" si="14"/>
        <v>2000</v>
      </c>
      <c r="M96" s="2">
        <f t="shared" si="16"/>
        <v>2000</v>
      </c>
    </row>
    <row r="97" spans="1:13" x14ac:dyDescent="0.2">
      <c r="A97" s="5"/>
      <c r="B97" s="11" t="s">
        <v>79</v>
      </c>
      <c r="C97" s="12"/>
      <c r="D97" s="12"/>
      <c r="E97" s="2"/>
      <c r="F97" s="2">
        <v>2037</v>
      </c>
      <c r="G97" s="12"/>
      <c r="H97" s="2">
        <f t="shared" si="13"/>
        <v>2037</v>
      </c>
      <c r="I97" s="2">
        <v>-2037</v>
      </c>
      <c r="J97" s="2"/>
      <c r="K97" s="2">
        <f>SUM(F97,I97)</f>
        <v>0</v>
      </c>
      <c r="L97" s="2">
        <f t="shared" si="14"/>
        <v>0</v>
      </c>
      <c r="M97" s="2">
        <f t="shared" si="16"/>
        <v>0</v>
      </c>
    </row>
    <row r="98" spans="1:13" x14ac:dyDescent="0.2">
      <c r="A98" s="5"/>
      <c r="B98" s="11" t="s">
        <v>90</v>
      </c>
      <c r="C98" s="12"/>
      <c r="D98" s="12"/>
      <c r="E98" s="2"/>
      <c r="F98" s="2"/>
      <c r="G98" s="12">
        <v>47</v>
      </c>
      <c r="H98" s="2">
        <f t="shared" si="13"/>
        <v>47</v>
      </c>
      <c r="I98" s="2"/>
      <c r="J98" s="2"/>
      <c r="K98" s="2">
        <f t="shared" si="15"/>
        <v>0</v>
      </c>
      <c r="L98" s="2">
        <f t="shared" si="14"/>
        <v>47</v>
      </c>
      <c r="M98" s="2">
        <f t="shared" si="16"/>
        <v>47</v>
      </c>
    </row>
    <row r="99" spans="1:13" x14ac:dyDescent="0.2">
      <c r="A99" s="5"/>
      <c r="B99" s="11" t="s">
        <v>93</v>
      </c>
      <c r="C99" s="12"/>
      <c r="D99" s="12"/>
      <c r="E99" s="2"/>
      <c r="F99" s="2">
        <v>619</v>
      </c>
      <c r="G99" s="12"/>
      <c r="H99" s="2">
        <f t="shared" si="13"/>
        <v>619</v>
      </c>
      <c r="I99" s="2">
        <v>-619</v>
      </c>
      <c r="J99" s="2"/>
      <c r="K99" s="2">
        <f t="shared" si="15"/>
        <v>0</v>
      </c>
      <c r="L99" s="2">
        <f t="shared" si="14"/>
        <v>0</v>
      </c>
      <c r="M99" s="2">
        <f t="shared" si="16"/>
        <v>0</v>
      </c>
    </row>
    <row r="100" spans="1:13" x14ac:dyDescent="0.2">
      <c r="A100" s="5"/>
      <c r="B100" s="11" t="s">
        <v>98</v>
      </c>
      <c r="C100" s="12"/>
      <c r="D100" s="12"/>
      <c r="E100" s="2"/>
      <c r="F100" s="2">
        <v>158</v>
      </c>
      <c r="G100" s="12"/>
      <c r="H100" s="2">
        <f t="shared" si="13"/>
        <v>158</v>
      </c>
      <c r="I100" s="2"/>
      <c r="J100" s="2"/>
      <c r="K100" s="2">
        <f t="shared" si="15"/>
        <v>158</v>
      </c>
      <c r="L100" s="2">
        <f t="shared" si="14"/>
        <v>0</v>
      </c>
      <c r="M100" s="2">
        <f t="shared" si="16"/>
        <v>158</v>
      </c>
    </row>
    <row r="101" spans="1:13" x14ac:dyDescent="0.2">
      <c r="A101" s="5"/>
      <c r="B101" s="11" t="s">
        <v>96</v>
      </c>
      <c r="C101" s="12"/>
      <c r="D101" s="12"/>
      <c r="E101" s="2"/>
      <c r="F101" s="12"/>
      <c r="G101" s="12">
        <v>6000</v>
      </c>
      <c r="H101" s="2">
        <f t="shared" si="13"/>
        <v>6000</v>
      </c>
      <c r="I101" s="2"/>
      <c r="J101" s="2"/>
      <c r="K101" s="2">
        <f t="shared" si="15"/>
        <v>0</v>
      </c>
      <c r="L101" s="2">
        <f t="shared" si="14"/>
        <v>6000</v>
      </c>
      <c r="M101" s="2">
        <f t="shared" si="16"/>
        <v>6000</v>
      </c>
    </row>
    <row r="102" spans="1:13" x14ac:dyDescent="0.2">
      <c r="A102" s="4"/>
      <c r="B102" s="4" t="s">
        <v>97</v>
      </c>
      <c r="C102" s="25"/>
      <c r="D102" s="12"/>
      <c r="E102" s="2"/>
      <c r="F102" s="12">
        <v>42</v>
      </c>
      <c r="G102" s="12"/>
      <c r="H102" s="2">
        <f t="shared" si="13"/>
        <v>42</v>
      </c>
      <c r="I102" s="2"/>
      <c r="J102" s="2"/>
      <c r="K102" s="2">
        <f t="shared" si="15"/>
        <v>42</v>
      </c>
      <c r="L102" s="2">
        <f t="shared" si="14"/>
        <v>0</v>
      </c>
      <c r="M102" s="2">
        <f t="shared" si="16"/>
        <v>42</v>
      </c>
    </row>
    <row r="103" spans="1:13" x14ac:dyDescent="0.2">
      <c r="A103" s="4"/>
      <c r="B103" s="4" t="s">
        <v>102</v>
      </c>
      <c r="C103" s="25"/>
      <c r="D103" s="12"/>
      <c r="E103" s="2"/>
      <c r="F103" s="12"/>
      <c r="G103" s="12"/>
      <c r="H103" s="2"/>
      <c r="I103" s="2"/>
      <c r="J103" s="2">
        <f>3325+1020</f>
        <v>4345</v>
      </c>
      <c r="K103" s="2">
        <f t="shared" si="15"/>
        <v>0</v>
      </c>
      <c r="L103" s="2">
        <f>SUM(G103,J103)</f>
        <v>4345</v>
      </c>
      <c r="M103" s="2">
        <f>SUM(K103:L103)</f>
        <v>4345</v>
      </c>
    </row>
    <row r="104" spans="1:13" x14ac:dyDescent="0.2">
      <c r="A104" s="4"/>
      <c r="B104" s="4"/>
      <c r="C104" s="25"/>
      <c r="D104" s="12"/>
      <c r="E104" s="2"/>
      <c r="F104" s="12"/>
      <c r="G104" s="12"/>
      <c r="H104" s="2"/>
      <c r="I104" s="2"/>
      <c r="J104" s="2"/>
      <c r="K104" s="2"/>
      <c r="L104" s="2"/>
      <c r="M104" s="2"/>
    </row>
    <row r="105" spans="1:13" x14ac:dyDescent="0.2">
      <c r="A105" s="4"/>
      <c r="B105" s="17" t="s">
        <v>31</v>
      </c>
      <c r="C105" s="25"/>
      <c r="D105" s="12"/>
      <c r="E105" s="2"/>
      <c r="F105" s="12"/>
      <c r="G105" s="12">
        <v>4460</v>
      </c>
      <c r="H105" s="2">
        <f>SUM(F105:G105)</f>
        <v>4460</v>
      </c>
      <c r="I105" s="2"/>
      <c r="J105" s="2">
        <v>1150</v>
      </c>
      <c r="K105" s="2">
        <f t="shared" si="15"/>
        <v>0</v>
      </c>
      <c r="L105" s="2">
        <f>SUM(G105,J105)</f>
        <v>5610</v>
      </c>
      <c r="M105" s="2">
        <f t="shared" si="16"/>
        <v>5610</v>
      </c>
    </row>
    <row r="106" spans="1:13" x14ac:dyDescent="0.2">
      <c r="A106" s="5"/>
      <c r="B106" s="1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x14ac:dyDescent="0.2">
      <c r="A107" s="5" t="s">
        <v>46</v>
      </c>
      <c r="B107" s="17" t="s">
        <v>33</v>
      </c>
      <c r="C107" s="3">
        <f>SUM(C108:C110)</f>
        <v>1150978</v>
      </c>
      <c r="D107" s="3">
        <f t="shared" ref="D107:M107" si="17">SUM(D108:D110)</f>
        <v>0</v>
      </c>
      <c r="E107" s="3">
        <f t="shared" si="17"/>
        <v>1150978</v>
      </c>
      <c r="F107" s="3">
        <f t="shared" si="17"/>
        <v>1177546</v>
      </c>
      <c r="G107" s="3">
        <f t="shared" si="17"/>
        <v>0</v>
      </c>
      <c r="H107" s="3">
        <f t="shared" si="17"/>
        <v>1177546</v>
      </c>
      <c r="I107" s="3">
        <f t="shared" si="17"/>
        <v>1341</v>
      </c>
      <c r="J107" s="3">
        <f t="shared" si="17"/>
        <v>0</v>
      </c>
      <c r="K107" s="3">
        <f t="shared" si="17"/>
        <v>1178887</v>
      </c>
      <c r="L107" s="3">
        <f t="shared" si="17"/>
        <v>0</v>
      </c>
      <c r="M107" s="3">
        <f t="shared" si="17"/>
        <v>1178887</v>
      </c>
    </row>
    <row r="108" spans="1:13" x14ac:dyDescent="0.2">
      <c r="A108" s="5"/>
      <c r="B108" s="11" t="s">
        <v>64</v>
      </c>
      <c r="C108" s="12">
        <v>1150978</v>
      </c>
      <c r="D108" s="2"/>
      <c r="E108" s="2">
        <f>SUM(C108:D108)</f>
        <v>1150978</v>
      </c>
      <c r="F108" s="12">
        <v>1150978</v>
      </c>
      <c r="G108" s="2"/>
      <c r="H108" s="2">
        <f>SUM(F108:G108)</f>
        <v>1150978</v>
      </c>
      <c r="I108" s="2"/>
      <c r="J108" s="2"/>
      <c r="K108" s="2">
        <f t="shared" ref="K108:L110" si="18">SUM(F108,I108)</f>
        <v>1150978</v>
      </c>
      <c r="L108" s="2">
        <f t="shared" si="18"/>
        <v>0</v>
      </c>
      <c r="M108" s="2">
        <f>SUM(K108:L108)</f>
        <v>1150978</v>
      </c>
    </row>
    <row r="109" spans="1:13" x14ac:dyDescent="0.2">
      <c r="A109" s="5"/>
      <c r="B109" s="11" t="s">
        <v>76</v>
      </c>
      <c r="C109" s="12"/>
      <c r="D109" s="2"/>
      <c r="E109" s="2"/>
      <c r="F109" s="12">
        <v>16663</v>
      </c>
      <c r="G109" s="2"/>
      <c r="H109" s="2">
        <f>SUM(F109:G109)</f>
        <v>16663</v>
      </c>
      <c r="I109" s="2"/>
      <c r="J109" s="2"/>
      <c r="K109" s="2">
        <f t="shared" si="18"/>
        <v>16663</v>
      </c>
      <c r="L109" s="2">
        <f t="shared" si="18"/>
        <v>0</v>
      </c>
      <c r="M109" s="2">
        <f>SUM(K109:L109)</f>
        <v>16663</v>
      </c>
    </row>
    <row r="110" spans="1:13" x14ac:dyDescent="0.2">
      <c r="A110" s="5"/>
      <c r="B110" s="11" t="s">
        <v>77</v>
      </c>
      <c r="C110" s="12"/>
      <c r="D110" s="2"/>
      <c r="E110" s="2"/>
      <c r="F110" s="12">
        <v>9905</v>
      </c>
      <c r="G110" s="2"/>
      <c r="H110" s="2">
        <f>SUM(F110:G110)</f>
        <v>9905</v>
      </c>
      <c r="I110" s="2">
        <v>1341</v>
      </c>
      <c r="J110" s="2"/>
      <c r="K110" s="2">
        <f t="shared" si="18"/>
        <v>11246</v>
      </c>
      <c r="L110" s="2">
        <f t="shared" si="18"/>
        <v>0</v>
      </c>
      <c r="M110" s="2">
        <f>SUM(K110:L110)</f>
        <v>11246</v>
      </c>
    </row>
    <row r="111" spans="1:13" x14ac:dyDescent="0.2">
      <c r="A111" s="5"/>
      <c r="B111" s="11"/>
      <c r="C111" s="12"/>
      <c r="D111" s="2"/>
      <c r="E111" s="2"/>
      <c r="F111" s="12"/>
      <c r="G111" s="2"/>
      <c r="H111" s="2"/>
      <c r="I111" s="12"/>
      <c r="J111" s="12"/>
      <c r="K111" s="2"/>
      <c r="L111" s="2"/>
      <c r="M111" s="2"/>
    </row>
    <row r="112" spans="1:13" x14ac:dyDescent="0.2">
      <c r="A112" s="4"/>
      <c r="B112" s="17" t="s">
        <v>2</v>
      </c>
      <c r="C112" s="6">
        <f t="shared" ref="C112:M112" si="19">SUM(C9,C12,C16,C84,C107)</f>
        <v>2893920</v>
      </c>
      <c r="D112" s="6">
        <f t="shared" si="19"/>
        <v>1388901</v>
      </c>
      <c r="E112" s="6">
        <f t="shared" si="19"/>
        <v>4282821</v>
      </c>
      <c r="F112" s="6">
        <f t="shared" si="19"/>
        <v>3175680</v>
      </c>
      <c r="G112" s="6">
        <f t="shared" si="19"/>
        <v>1863278</v>
      </c>
      <c r="H112" s="6">
        <f t="shared" si="19"/>
        <v>5038958</v>
      </c>
      <c r="I112" s="6">
        <f t="shared" si="19"/>
        <v>-62712</v>
      </c>
      <c r="J112" s="6">
        <f t="shared" si="19"/>
        <v>-78387</v>
      </c>
      <c r="K112" s="6">
        <f t="shared" si="19"/>
        <v>3112968</v>
      </c>
      <c r="L112" s="6">
        <f t="shared" si="19"/>
        <v>1784891</v>
      </c>
      <c r="M112" s="6">
        <f t="shared" si="19"/>
        <v>4897859</v>
      </c>
    </row>
    <row r="113" spans="8:13" x14ac:dyDescent="0.2">
      <c r="H113" s="26">
        <f>SUM(F112:G112)</f>
        <v>5038958</v>
      </c>
      <c r="M113" s="26">
        <f>SUM(K112:L112)</f>
        <v>4897859</v>
      </c>
    </row>
    <row r="114" spans="8:13" x14ac:dyDescent="0.2">
      <c r="J114" s="18"/>
    </row>
    <row r="116" spans="8:13" x14ac:dyDescent="0.2">
      <c r="M116" s="27"/>
    </row>
    <row r="117" spans="8:13" x14ac:dyDescent="0.2">
      <c r="M117" s="28"/>
    </row>
  </sheetData>
  <mergeCells count="20">
    <mergeCell ref="H7:H8"/>
    <mergeCell ref="I7:I8"/>
    <mergeCell ref="J7:J8"/>
    <mergeCell ref="K7:K8"/>
    <mergeCell ref="C1:E1"/>
    <mergeCell ref="L1:M1"/>
    <mergeCell ref="A2:M3"/>
    <mergeCell ref="A4:M4"/>
    <mergeCell ref="A6:A8"/>
    <mergeCell ref="B6:B8"/>
    <mergeCell ref="C6:C8"/>
    <mergeCell ref="D6:D8"/>
    <mergeCell ref="E6:E8"/>
    <mergeCell ref="F6:H6"/>
    <mergeCell ref="L7:L8"/>
    <mergeCell ref="M7:M8"/>
    <mergeCell ref="I6:J6"/>
    <mergeCell ref="K6:M6"/>
    <mergeCell ref="F7:F8"/>
    <mergeCell ref="G7:G8"/>
  </mergeCells>
  <printOptions horizontalCentered="1"/>
  <pageMargins left="0.19685039370078741" right="0.19685039370078741" top="0.78740157480314965" bottom="0.78740157480314965" header="0.11811023622047245" footer="0.11811023622047245"/>
  <pageSetup paperSize="8" scale="65" fitToHeight="0" orientation="portrait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Munkalap2</vt:lpstr>
      <vt:lpstr>Munkalap3</vt:lpstr>
      <vt:lpstr>Munkalap2!Nyomtatási_terület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2024-05-15T07:45:06Z</cp:lastPrinted>
  <dcterms:created xsi:type="dcterms:W3CDTF">2016-01-15T07:20:01Z</dcterms:created>
  <dcterms:modified xsi:type="dcterms:W3CDTF">2024-05-23T12:46:36Z</dcterms:modified>
</cp:coreProperties>
</file>